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Automne 2022/Finance gaganante (430-853-ME)/Super Frida/"/>
    </mc:Choice>
  </mc:AlternateContent>
  <xr:revisionPtr revIDLastSave="0" documentId="8_{5A9DCA52-0951-6444-9F31-00C3C0B5C1C8}" xr6:coauthVersionLast="47" xr6:coauthVersionMax="47" xr10:uidLastSave="{00000000-0000-0000-0000-000000000000}"/>
  <bookViews>
    <workbookView xWindow="0" yWindow="500" windowWidth="51200" windowHeight="24900" tabRatio="858" xr2:uid="{00000000-000D-0000-FFFF-FFFF00000000}"/>
  </bookViews>
  <sheets>
    <sheet name="Bal. 30-11-2017" sheetId="10" r:id="rId1"/>
    <sheet name="Travail à Faire 1" sheetId="3" r:id="rId2"/>
    <sheet name="Journal général page 1" sheetId="13" r:id="rId3"/>
    <sheet name="Bal. 30-11-2017 après fermet" sheetId="12" r:id="rId4"/>
    <sheet name="Bilan au 30 nov 2017" sheetId="6" r:id="rId5"/>
    <sheet name="ER 30 nov 2017" sheetId="11" r:id="rId6"/>
  </sheets>
  <definedNames>
    <definedName name="image1">#REF!</definedName>
    <definedName name="_xlnm.Print_Area" localSheetId="0">'Bal. 30-11-2017'!$B$2:$K$113</definedName>
    <definedName name="_xlnm.Print_Area" localSheetId="3">'Bal. 30-11-2017 après fermet'!$B$2:$K$113</definedName>
    <definedName name="_xlnm.Print_Area" localSheetId="2">'Journal général page 1'!$D$4:$I$34</definedName>
    <definedName name="_xlnm.Print_Area" localSheetId="1">'Travail à Faire 1'!$B$2:$C$39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6" l="1"/>
  <c r="D28" i="6"/>
  <c r="D26" i="6"/>
  <c r="D25" i="6"/>
  <c r="D22" i="6"/>
  <c r="D20" i="6"/>
  <c r="D19" i="6"/>
  <c r="D18" i="6"/>
  <c r="D13" i="6"/>
  <c r="D12" i="6"/>
  <c r="D11" i="6"/>
  <c r="D10" i="6"/>
  <c r="D9" i="6"/>
  <c r="D8" i="6"/>
  <c r="D15" i="6"/>
  <c r="C30" i="6"/>
  <c r="C28" i="6"/>
  <c r="C22" i="6"/>
  <c r="C25" i="6"/>
  <c r="C26" i="6"/>
  <c r="C20" i="6"/>
  <c r="C18" i="6"/>
  <c r="C19" i="6"/>
  <c r="C15" i="6"/>
  <c r="C13" i="6"/>
  <c r="C12" i="6"/>
  <c r="C11" i="6"/>
  <c r="C10" i="6"/>
  <c r="C9" i="6"/>
  <c r="C8" i="6"/>
  <c r="D40" i="11"/>
  <c r="D38" i="11"/>
  <c r="D36" i="11"/>
  <c r="D34" i="11"/>
  <c r="D33" i="11"/>
  <c r="D32" i="11"/>
  <c r="D30" i="11"/>
  <c r="D28" i="11"/>
  <c r="D27" i="11"/>
  <c r="D26" i="11"/>
  <c r="D25" i="11"/>
  <c r="D24" i="11"/>
  <c r="D23" i="11"/>
  <c r="D22" i="11"/>
  <c r="D21" i="11"/>
  <c r="D19" i="11"/>
  <c r="D17" i="11"/>
  <c r="D15" i="11"/>
  <c r="D13" i="11"/>
  <c r="D9" i="11"/>
  <c r="D8" i="11"/>
  <c r="D11" i="11"/>
  <c r="C40" i="11"/>
  <c r="C38" i="11"/>
  <c r="C36" i="11"/>
  <c r="C34" i="11"/>
  <c r="C33" i="11"/>
  <c r="C32" i="11"/>
  <c r="C30" i="11"/>
  <c r="C19" i="11"/>
  <c r="C28" i="11"/>
  <c r="C27" i="11"/>
  <c r="C26" i="11"/>
  <c r="C25" i="11"/>
  <c r="C24" i="11"/>
  <c r="C23" i="11"/>
  <c r="C22" i="11"/>
  <c r="C21" i="11"/>
  <c r="C17" i="11"/>
  <c r="C15" i="11"/>
  <c r="C13" i="11"/>
  <c r="C11" i="11"/>
  <c r="C9" i="11"/>
  <c r="C8" i="11"/>
  <c r="Q52" i="12"/>
  <c r="S51" i="12"/>
  <c r="S113" i="12"/>
  <c r="Q113" i="12"/>
  <c r="S115" i="12"/>
  <c r="S53" i="12"/>
  <c r="S50" i="12"/>
  <c r="S45" i="12"/>
  <c r="S40" i="12"/>
  <c r="S39" i="12"/>
  <c r="S34" i="12"/>
  <c r="Q33" i="12"/>
  <c r="S30" i="12"/>
  <c r="Q29" i="12"/>
  <c r="Q26" i="12"/>
  <c r="Q25" i="12"/>
  <c r="Q24" i="12"/>
  <c r="Q21" i="12"/>
  <c r="Q20" i="12"/>
  <c r="Q19" i="12"/>
  <c r="S15" i="12"/>
  <c r="Q14" i="12"/>
  <c r="Q11" i="12"/>
  <c r="Q10" i="12"/>
  <c r="O112" i="12"/>
  <c r="O108" i="12"/>
  <c r="O107" i="12"/>
  <c r="O104" i="12"/>
  <c r="O103" i="12"/>
  <c r="O98" i="12"/>
  <c r="O95" i="12"/>
  <c r="O94" i="12"/>
  <c r="O93" i="12"/>
  <c r="O92" i="12"/>
  <c r="O89" i="12"/>
  <c r="O86" i="12"/>
  <c r="O83" i="12"/>
  <c r="O80" i="12"/>
  <c r="O79" i="12"/>
  <c r="O78" i="12"/>
  <c r="O75" i="12"/>
  <c r="O74" i="12"/>
  <c r="O69" i="12"/>
  <c r="O66" i="12"/>
  <c r="M61" i="12"/>
  <c r="M58" i="12"/>
  <c r="I75" i="12"/>
  <c r="I11" i="10"/>
  <c r="I69" i="10"/>
  <c r="I66" i="10"/>
  <c r="I74" i="10"/>
  <c r="I78" i="10"/>
  <c r="I83" i="10"/>
  <c r="I89" i="10"/>
  <c r="I92" i="10"/>
  <c r="I103" i="10"/>
  <c r="I113" i="10"/>
  <c r="K113" i="10"/>
  <c r="I66" i="12"/>
  <c r="I69" i="12"/>
  <c r="I108" i="12"/>
  <c r="I107" i="12"/>
  <c r="I103" i="12"/>
  <c r="I98" i="12"/>
  <c r="I95" i="12"/>
  <c r="I92" i="12"/>
  <c r="I89" i="12"/>
  <c r="I86" i="12"/>
  <c r="I83" i="12"/>
  <c r="I80" i="12"/>
  <c r="I79" i="12"/>
  <c r="I78" i="12"/>
  <c r="I74" i="12"/>
  <c r="K61" i="12"/>
  <c r="K58" i="12"/>
  <c r="K53" i="12"/>
  <c r="I52" i="12"/>
  <c r="K51" i="12"/>
  <c r="K50" i="12"/>
  <c r="K45" i="12"/>
  <c r="K42" i="12"/>
  <c r="K41" i="12"/>
  <c r="K40" i="12"/>
  <c r="K39" i="12"/>
  <c r="K34" i="12"/>
  <c r="I33" i="12"/>
  <c r="K30" i="12"/>
  <c r="I29" i="12"/>
  <c r="I26" i="12"/>
  <c r="I25" i="12"/>
  <c r="I24" i="12"/>
  <c r="I21" i="12"/>
  <c r="I20" i="12"/>
  <c r="I19" i="12"/>
  <c r="I16" i="12"/>
  <c r="K15" i="12"/>
  <c r="I14" i="12"/>
  <c r="I11" i="12"/>
  <c r="I10" i="12"/>
  <c r="C69" i="12"/>
  <c r="C66" i="12"/>
  <c r="C44" i="12"/>
  <c r="C49" i="12"/>
  <c r="C57" i="12"/>
  <c r="C60" i="12"/>
  <c r="C65" i="12"/>
  <c r="C68" i="12"/>
  <c r="C73" i="12"/>
  <c r="C82" i="12"/>
  <c r="C85" i="12"/>
  <c r="C88" i="12"/>
  <c r="C91" i="12"/>
  <c r="C97" i="12"/>
  <c r="C102" i="12"/>
  <c r="C106" i="12"/>
  <c r="C38" i="12"/>
  <c r="C32" i="12"/>
  <c r="C28" i="12"/>
  <c r="C23" i="12"/>
  <c r="C18" i="12"/>
  <c r="C13" i="12"/>
  <c r="C9" i="12"/>
  <c r="B2" i="11"/>
  <c r="C2" i="12"/>
  <c r="M6" i="12"/>
  <c r="Q6" i="12"/>
  <c r="I113" i="12"/>
  <c r="K113" i="12"/>
  <c r="O113" i="12"/>
  <c r="M113" i="12"/>
  <c r="O115" i="12"/>
</calcChain>
</file>

<file path=xl/sharedStrings.xml><?xml version="1.0" encoding="utf-8"?>
<sst xmlns="http://schemas.openxmlformats.org/spreadsheetml/2006/main" count="472" uniqueCount="139">
  <si>
    <t>. Électricité</t>
  </si>
  <si>
    <t>. Télécommunications</t>
  </si>
  <si>
    <t>. Entretien et réparation des équipements de cuisine</t>
  </si>
  <si>
    <t>. Honoraires professionnels (comptable)</t>
  </si>
  <si>
    <t>. Frais de banque</t>
  </si>
  <si>
    <t>Débiteurs (1200-1299)</t>
  </si>
  <si>
    <t>Débit</t>
  </si>
  <si>
    <t>. Frais courus</t>
  </si>
  <si>
    <t xml:space="preserve">   Impôt</t>
  </si>
  <si>
    <t xml:space="preserve">COÛT DE REVIENT DE BASE (PRIME COST) </t>
  </si>
  <si>
    <t>Inventaires</t>
  </si>
  <si>
    <t>Immobilisation corporelle</t>
  </si>
  <si>
    <t>Actif incorporel et frais reportés</t>
  </si>
  <si>
    <t>Créditeurs</t>
  </si>
  <si>
    <t>Dettes à long terme</t>
  </si>
  <si>
    <t xml:space="preserve">Capitaux   </t>
  </si>
  <si>
    <t>Services publics</t>
  </si>
  <si>
    <t>Administration et frais généraux</t>
  </si>
  <si>
    <t>Entretien et réparation</t>
  </si>
  <si>
    <t xml:space="preserve">Frais financiers     </t>
  </si>
  <si>
    <t>Amortissement</t>
  </si>
  <si>
    <t>Impôt</t>
  </si>
  <si>
    <t>Encaisse (1100-1199)</t>
  </si>
  <si>
    <t>. Petite caisse</t>
  </si>
  <si>
    <t>. Banque</t>
  </si>
  <si>
    <t>. Comptes clients</t>
  </si>
  <si>
    <t>. Autres comptes à recevoir</t>
  </si>
  <si>
    <t>. Stock de Boisson</t>
  </si>
  <si>
    <t>. Stock de Nourriture</t>
  </si>
  <si>
    <t>. Fournitures pour les invités/clients</t>
  </si>
  <si>
    <t>. Achalandage</t>
  </si>
  <si>
    <t>. Comptes fournisseurs</t>
  </si>
  <si>
    <t>. Autres comptes à payer</t>
  </si>
  <si>
    <t>. Emprunt à la Banque</t>
  </si>
  <si>
    <t xml:space="preserve">. Capitaux </t>
  </si>
  <si>
    <t>. Apports</t>
  </si>
  <si>
    <t>. Retraits</t>
  </si>
  <si>
    <t>. BNR</t>
  </si>
  <si>
    <t>. Vente de nourriture de la période</t>
  </si>
  <si>
    <t>. Vente de boisson de la période</t>
  </si>
  <si>
    <t>. Loyer minimum fixe</t>
  </si>
  <si>
    <t>. Service câblé de musique</t>
  </si>
  <si>
    <t>. Radio et télévision</t>
  </si>
  <si>
    <t>Date</t>
  </si>
  <si>
    <t>Nom des comptes de GL et explication</t>
  </si>
  <si>
    <t>Numéro de GL</t>
  </si>
  <si>
    <t>Crédit</t>
  </si>
  <si>
    <t>. Provision pour mauvaises créances</t>
  </si>
  <si>
    <t xml:space="preserve"> </t>
  </si>
  <si>
    <t>i</t>
  </si>
  <si>
    <t>. Intérêt sur emprunt de banque</t>
  </si>
  <si>
    <t>. Équipement de cuisine</t>
  </si>
  <si>
    <t>($)</t>
  </si>
  <si>
    <t>(%)</t>
  </si>
  <si>
    <t>Revenus</t>
  </si>
  <si>
    <t xml:space="preserve">    Nourriture</t>
  </si>
  <si>
    <t xml:space="preserve">    Boissons</t>
  </si>
  <si>
    <t>Total des revenus</t>
  </si>
  <si>
    <t>Salaires et avantages sociaux</t>
  </si>
  <si>
    <t>Coût de revient de base (Prime cost)</t>
  </si>
  <si>
    <t>Marge bénéficiaire brute</t>
  </si>
  <si>
    <t xml:space="preserve">    Services publics</t>
  </si>
  <si>
    <t>BÉNÉFICE AVANT FRAIS FINANCIERS ET AMORTISSEMENT</t>
  </si>
  <si>
    <t xml:space="preserve">    Frais financiers</t>
  </si>
  <si>
    <t xml:space="preserve">    Amortissements</t>
  </si>
  <si>
    <t xml:space="preserve">       Total des frais financiers et amortissement</t>
  </si>
  <si>
    <t>BÉNÉFICE NET APRÈS IMPÔTS</t>
  </si>
  <si>
    <t>BÉNÉFICE NET AVANT IMPÔTS</t>
  </si>
  <si>
    <t xml:space="preserve">    Encaisse</t>
  </si>
  <si>
    <t xml:space="preserve">    Stock</t>
  </si>
  <si>
    <t xml:space="preserve">    Immobilisations</t>
  </si>
  <si>
    <t xml:space="preserve">    Frais reportés et actif incorporel</t>
  </si>
  <si>
    <t>Éléments de passif</t>
  </si>
  <si>
    <t xml:space="preserve">    Créditeurs</t>
  </si>
  <si>
    <t xml:space="preserve">    Frais courus</t>
  </si>
  <si>
    <t xml:space="preserve">    Dette à long terme</t>
  </si>
  <si>
    <t>Total des éléments de passif</t>
  </si>
  <si>
    <t>Capitaux</t>
  </si>
  <si>
    <t xml:space="preserve">    Bénéfices non répartis</t>
  </si>
  <si>
    <t>Total des capitaux propres</t>
  </si>
  <si>
    <t xml:space="preserve">    Débiteurs</t>
  </si>
  <si>
    <t>Total des passifs et des capitaux propres</t>
  </si>
  <si>
    <t>TRAVAIL À FAIRE</t>
  </si>
  <si>
    <t>Balance de vérification au 30 novembre 2017</t>
  </si>
  <si>
    <t>1. Faire les écritures de fermeture au 30 novembre 2017</t>
  </si>
  <si>
    <t>2. Préparer l’état des résultats selon le système uniforme des comptes au 30 novembre 2017</t>
  </si>
  <si>
    <t>3. Préparer le Bilan selon le système uniforme des comptes au 30 novembre 2017</t>
  </si>
  <si>
    <t>Écriture de fermeture au 30 novembre 2017</t>
  </si>
  <si>
    <t>Balance de vérification (après fermeture) au 30 novembre 2017</t>
  </si>
  <si>
    <t>Bilan au 30 novembre 2017</t>
  </si>
  <si>
    <t>Éléments d’actif</t>
  </si>
  <si>
    <t xml:space="preserve">    Frais payés d’avance</t>
  </si>
  <si>
    <t>Total des éléments d’actif</t>
  </si>
  <si>
    <t>. Assurances générales</t>
  </si>
  <si>
    <t>ACTIF — 1000</t>
  </si>
  <si>
    <t>. Amortissement accumulé — Équipement de cuisine</t>
  </si>
  <si>
    <t>. Amortissement accumulé — Achalandage</t>
  </si>
  <si>
    <t>PASSIF — 2000</t>
  </si>
  <si>
    <t>CAPITAUX — 3000</t>
  </si>
  <si>
    <t>REVENUS — 4000</t>
  </si>
  <si>
    <t>Revenu — Nourritures</t>
  </si>
  <si>
    <t>Revenu — Boissons</t>
  </si>
  <si>
    <t>. Assurances — Bâtiments et contenus</t>
  </si>
  <si>
    <t>FRAIS FINANCIERS ET AMORTISSEMENT — 8000</t>
  </si>
  <si>
    <t>. Amortissement — Équipement de cuisine</t>
  </si>
  <si>
    <t>. Amortissement — Achalandage</t>
  </si>
  <si>
    <t>IMPÔT — 9000</t>
  </si>
  <si>
    <t>Frais payés d’avance</t>
  </si>
  <si>
    <t xml:space="preserve">. Assurances payées d’avance — Bâtiments et contenus </t>
  </si>
  <si>
    <t>. Assurances payées d’avance — générales</t>
  </si>
  <si>
    <t>. Droits (permis) d’exploitation payés d’avance</t>
  </si>
  <si>
    <t>Main-d’œuvre</t>
  </si>
  <si>
    <t>TOTAL DES FRAIS D’EXPLOITATION — 7300</t>
  </si>
  <si>
    <t>Coûts directs d’exploitation</t>
  </si>
  <si>
    <t>. Droits (permis) d’exploitation</t>
  </si>
  <si>
    <t>. Autres dépenses d’exploitation</t>
  </si>
  <si>
    <t>. Marge de crédit de 100 000 $</t>
  </si>
  <si>
    <t xml:space="preserve">    Frais d’occupation</t>
  </si>
  <si>
    <t xml:space="preserve">    Coût direct d’exploitation</t>
  </si>
  <si>
    <t xml:space="preserve">        Total des frais d’exploitation</t>
  </si>
  <si>
    <t xml:space="preserve">    Musique &amp; Divertissement</t>
  </si>
  <si>
    <t xml:space="preserve">    Marketing &amp; Communication marketing</t>
  </si>
  <si>
    <t xml:space="preserve">    Administration &amp; Frais généraux</t>
  </si>
  <si>
    <t xml:space="preserve">    Entretien &amp; Réparation</t>
  </si>
  <si>
    <t>. Coût de la M.O.utilisée durant la période</t>
  </si>
  <si>
    <t>. Assurances payées d’avance — Générales</t>
  </si>
  <si>
    <t>Ressources alimentaires utilisées</t>
  </si>
  <si>
    <t>Marketing &amp; communication marketing</t>
  </si>
  <si>
    <t>Musique &amp; Divertissement</t>
  </si>
  <si>
    <t>Coût d’occupation</t>
  </si>
  <si>
    <t>. Coût des ressources alimentaires utilisées durant la période</t>
  </si>
  <si>
    <t xml:space="preserve">    Capitaux</t>
  </si>
  <si>
    <t>Coût des produits vendus</t>
  </si>
  <si>
    <t>État des résultats (cumulatif) pour la période du 1er janvier 2017 au 30 novembre 2017</t>
  </si>
  <si>
    <t>. Capitaux</t>
  </si>
  <si>
    <t>. Mauvaises créances</t>
  </si>
  <si>
    <t>Chez Super Frida (5)</t>
  </si>
  <si>
    <t>CHEZ SUPER FRIDA  (5)</t>
  </si>
  <si>
    <t>Chez Super Frida 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</si>
</sst>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_-* #,##0.00\ &quot;$&quot;_-;_-* #,##0.00\ &quot;$&quot;\-;_-* &quot;-&quot;??\ &quot;$&quot;_-;_-@_-"/>
    <numFmt numFmtId="165" formatCode="#,##0\ &quot;$&quot;_-"/>
    <numFmt numFmtId="166" formatCode="#,##0.00\ &quot;$&quot;_-"/>
    <numFmt numFmtId="167" formatCode="_ * #,##0.00_)\ [$$-C0C]_ ;_ * \(#,##0.00\)\ [$$-C0C]_ ;_ * &quot;-&quot;??_)\ [$$-C0C]_ ;_ @_ "/>
    <numFmt numFmtId="168" formatCode="_-* #,##0\ &quot;$&quot;_-;_-* #,##0\ &quot;$&quot;\-;_-* &quot;-&quot;??\ &quot;$&quot;_-;_-@_-"/>
    <numFmt numFmtId="169" formatCode="#,##0.00\ &quot;$&quot;"/>
    <numFmt numFmtId="170" formatCode="#,##0.00\ _$"/>
    <numFmt numFmtId="171" formatCode="_ * #,##0.00_)\ [$€-1]_ ;_ * \(#,##0.00\)\ [$€-1]_ ;_ * &quot;-&quot;??_)\ [$€-1]_ 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 Black"/>
      <family val="2"/>
    </font>
    <font>
      <b/>
      <sz val="2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1"/>
      <name val="Arial Black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12"/>
      <color indexed="9"/>
      <name val="Arial"/>
      <family val="2"/>
    </font>
    <font>
      <sz val="10"/>
      <color indexed="9"/>
      <name val="Arial Black"/>
      <family val="2"/>
    </font>
    <font>
      <i/>
      <sz val="11"/>
      <color indexed="45"/>
      <name val="Arial"/>
      <family val="2"/>
    </font>
    <font>
      <b/>
      <sz val="10"/>
      <name val="Arial"/>
      <family val="2"/>
    </font>
    <font>
      <b/>
      <u/>
      <sz val="11"/>
      <color indexed="8"/>
      <name val="Arial Black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4"/>
      <color theme="1"/>
      <name val="Arial Black"/>
      <family val="2"/>
    </font>
    <font>
      <sz val="14"/>
      <color theme="1"/>
      <name val="Arial"/>
      <family val="2"/>
    </font>
    <font>
      <sz val="14"/>
      <color theme="1"/>
      <name val="Arial Black"/>
      <family val="2"/>
    </font>
    <font>
      <b/>
      <u val="doubleAccounting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49" fontId="21" fillId="0" borderId="0">
      <alignment horizontal="left" vertical="top"/>
    </xf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165" fontId="5" fillId="0" borderId="0" xfId="3" applyNumberFormat="1" applyFont="1" applyAlignment="1">
      <alignment horizontal="center"/>
    </xf>
    <xf numFmtId="165" fontId="6" fillId="0" borderId="0" xfId="0" applyNumberFormat="1" applyFont="1"/>
    <xf numFmtId="0" fontId="0" fillId="2" borderId="0" xfId="0" applyFill="1"/>
    <xf numFmtId="164" fontId="8" fillId="2" borderId="0" xfId="3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0" applyNumberFormat="1" applyFont="1"/>
    <xf numFmtId="0" fontId="0" fillId="0" borderId="0" xfId="0" applyBorder="1"/>
    <xf numFmtId="0" fontId="12" fillId="3" borderId="4" xfId="0" applyFont="1" applyFill="1" applyBorder="1"/>
    <xf numFmtId="0" fontId="12" fillId="4" borderId="4" xfId="0" applyFont="1" applyFill="1" applyBorder="1"/>
    <xf numFmtId="164" fontId="12" fillId="0" borderId="3" xfId="3" applyFont="1" applyBorder="1"/>
    <xf numFmtId="164" fontId="12" fillId="0" borderId="2" xfId="3" applyFont="1" applyBorder="1"/>
    <xf numFmtId="164" fontId="12" fillId="0" borderId="4" xfId="3" applyFont="1" applyBorder="1"/>
    <xf numFmtId="164" fontId="12" fillId="0" borderId="6" xfId="3" applyFont="1" applyBorder="1"/>
    <xf numFmtId="164" fontId="12" fillId="0" borderId="5" xfId="3" applyFont="1" applyBorder="1"/>
    <xf numFmtId="164" fontId="12" fillId="3" borderId="7" xfId="3" applyFont="1" applyFill="1" applyBorder="1"/>
    <xf numFmtId="164" fontId="12" fillId="3" borderId="4" xfId="3" applyNumberFormat="1" applyFont="1" applyFill="1" applyBorder="1"/>
    <xf numFmtId="164" fontId="5" fillId="2" borderId="0" xfId="3" applyFont="1" applyFill="1"/>
    <xf numFmtId="164" fontId="5" fillId="2" borderId="10" xfId="3" applyFont="1" applyFill="1" applyBorder="1"/>
    <xf numFmtId="0" fontId="11" fillId="0" borderId="0" xfId="0" applyFont="1"/>
    <xf numFmtId="164" fontId="8" fillId="3" borderId="0" xfId="3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8" fontId="0" fillId="0" borderId="0" xfId="0" applyNumberFormat="1"/>
    <xf numFmtId="0" fontId="0" fillId="0" borderId="0" xfId="0" applyFill="1"/>
    <xf numFmtId="0" fontId="12" fillId="4" borderId="1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2" fillId="0" borderId="0" xfId="3" applyFont="1" applyFill="1" applyBorder="1"/>
    <xf numFmtId="10" fontId="12" fillId="0" borderId="0" xfId="4" applyNumberFormat="1" applyFont="1" applyFill="1" applyBorder="1"/>
    <xf numFmtId="164" fontId="12" fillId="0" borderId="0" xfId="3" applyNumberFormat="1" applyFont="1" applyFill="1" applyBorder="1"/>
    <xf numFmtId="166" fontId="12" fillId="0" borderId="0" xfId="0" applyNumberFormat="1" applyFont="1" applyFill="1" applyBorder="1"/>
    <xf numFmtId="0" fontId="5" fillId="0" borderId="0" xfId="0" applyFont="1" applyAlignment="1"/>
    <xf numFmtId="0" fontId="0" fillId="0" borderId="0" xfId="0" applyAlignment="1"/>
    <xf numFmtId="165" fontId="5" fillId="3" borderId="11" xfId="3" applyNumberFormat="1" applyFont="1" applyFill="1" applyBorder="1" applyAlignment="1">
      <alignment horizontal="center"/>
    </xf>
    <xf numFmtId="164" fontId="5" fillId="3" borderId="11" xfId="3" applyFont="1" applyFill="1" applyBorder="1"/>
    <xf numFmtId="164" fontId="14" fillId="3" borderId="0" xfId="0" applyNumberFormat="1" applyFont="1" applyFill="1" applyAlignment="1">
      <alignment horizontal="center"/>
    </xf>
    <xf numFmtId="164" fontId="4" fillId="2" borderId="0" xfId="3" applyFont="1" applyFill="1"/>
    <xf numFmtId="168" fontId="0" fillId="0" borderId="0" xfId="0" applyNumberFormat="1" applyFill="1"/>
    <xf numFmtId="0" fontId="5" fillId="0" borderId="12" xfId="0" applyFont="1" applyBorder="1"/>
    <xf numFmtId="0" fontId="9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3" borderId="15" xfId="0" applyFont="1" applyFill="1" applyBorder="1"/>
    <xf numFmtId="0" fontId="5" fillId="0" borderId="15" xfId="0" applyFont="1" applyFill="1" applyBorder="1"/>
    <xf numFmtId="0" fontId="0" fillId="0" borderId="15" xfId="0" applyBorder="1"/>
    <xf numFmtId="0" fontId="2" fillId="0" borderId="15" xfId="0" applyFont="1" applyFill="1" applyBorder="1"/>
    <xf numFmtId="0" fontId="0" fillId="0" borderId="14" xfId="0" applyBorder="1"/>
    <xf numFmtId="0" fontId="5" fillId="0" borderId="16" xfId="0" applyFont="1" applyBorder="1"/>
    <xf numFmtId="0" fontId="4" fillId="0" borderId="17" xfId="0" applyFont="1" applyBorder="1"/>
    <xf numFmtId="165" fontId="5" fillId="0" borderId="0" xfId="0" applyNumberFormat="1" applyFont="1" applyFill="1"/>
    <xf numFmtId="0" fontId="5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4" fontId="1" fillId="0" borderId="0" xfId="3" applyFont="1" applyFill="1" applyBorder="1"/>
    <xf numFmtId="168" fontId="1" fillId="0" borderId="0" xfId="3" applyNumberFormat="1" applyFont="1" applyFill="1" applyBorder="1"/>
    <xf numFmtId="168" fontId="0" fillId="0" borderId="0" xfId="0" applyNumberFormat="1" applyFill="1" applyBorder="1"/>
    <xf numFmtId="164" fontId="5" fillId="0" borderId="0" xfId="3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/>
    <xf numFmtId="168" fontId="5" fillId="0" borderId="0" xfId="3" applyNumberFormat="1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4" xfId="0" applyFont="1" applyFill="1" applyBorder="1"/>
    <xf numFmtId="167" fontId="11" fillId="0" borderId="1" xfId="0" applyNumberFormat="1" applyFont="1" applyBorder="1"/>
    <xf numFmtId="167" fontId="11" fillId="0" borderId="2" xfId="0" applyNumberFormat="1" applyFont="1" applyBorder="1"/>
    <xf numFmtId="167" fontId="11" fillId="3" borderId="1" xfId="0" applyNumberFormat="1" applyFont="1" applyFill="1" applyBorder="1"/>
    <xf numFmtId="167" fontId="11" fillId="0" borderId="6" xfId="0" applyNumberFormat="1" applyFont="1" applyBorder="1"/>
    <xf numFmtId="167" fontId="11" fillId="0" borderId="4" xfId="0" applyNumberFormat="1" applyFont="1" applyBorder="1"/>
    <xf numFmtId="167" fontId="11" fillId="0" borderId="5" xfId="0" applyNumberFormat="1" applyFont="1" applyBorder="1"/>
    <xf numFmtId="167" fontId="11" fillId="3" borderId="7" xfId="0" applyNumberFormat="1" applyFont="1" applyFill="1" applyBorder="1"/>
    <xf numFmtId="167" fontId="11" fillId="0" borderId="7" xfId="0" applyNumberFormat="1" applyFont="1" applyBorder="1"/>
    <xf numFmtId="167" fontId="11" fillId="3" borderId="8" xfId="0" applyNumberFormat="1" applyFont="1" applyFill="1" applyBorder="1"/>
    <xf numFmtId="167" fontId="11" fillId="0" borderId="8" xfId="0" applyNumberFormat="1" applyFont="1" applyBorder="1"/>
    <xf numFmtId="0" fontId="1" fillId="0" borderId="0" xfId="0" applyFont="1" applyFill="1"/>
    <xf numFmtId="0" fontId="22" fillId="0" borderId="0" xfId="0" applyFont="1" applyFill="1" applyBorder="1" applyAlignment="1"/>
    <xf numFmtId="0" fontId="1" fillId="0" borderId="0" xfId="0" applyFont="1" applyFill="1" applyBorder="1" applyAlignment="1"/>
    <xf numFmtId="169" fontId="2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9" fontId="22" fillId="0" borderId="0" xfId="0" applyNumberFormat="1" applyFont="1" applyFill="1" applyBorder="1" applyAlignment="1">
      <alignment horizontal="center"/>
    </xf>
    <xf numFmtId="170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169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164" fontId="4" fillId="3" borderId="0" xfId="3" applyFont="1" applyFill="1"/>
    <xf numFmtId="164" fontId="5" fillId="3" borderId="0" xfId="3" applyFont="1" applyFill="1"/>
    <xf numFmtId="164" fontId="5" fillId="3" borderId="10" xfId="3" applyFont="1" applyFill="1" applyBorder="1"/>
    <xf numFmtId="164" fontId="23" fillId="3" borderId="0" xfId="0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5" fontId="24" fillId="2" borderId="0" xfId="0" applyNumberFormat="1" applyFont="1" applyFill="1"/>
    <xf numFmtId="165" fontId="25" fillId="2" borderId="0" xfId="0" applyNumberFormat="1" applyFont="1" applyFill="1"/>
    <xf numFmtId="0" fontId="25" fillId="2" borderId="0" xfId="0" applyFont="1" applyFill="1"/>
    <xf numFmtId="0" fontId="25" fillId="2" borderId="10" xfId="0" applyFont="1" applyFill="1" applyBorder="1"/>
    <xf numFmtId="0" fontId="26" fillId="0" borderId="0" xfId="0" applyFont="1"/>
    <xf numFmtId="165" fontId="24" fillId="0" borderId="0" xfId="0" applyNumberFormat="1" applyFont="1" applyFill="1"/>
    <xf numFmtId="165" fontId="25" fillId="0" borderId="0" xfId="0" applyNumberFormat="1" applyFont="1" applyFill="1"/>
    <xf numFmtId="165" fontId="25" fillId="0" borderId="10" xfId="0" applyNumberFormat="1" applyFont="1" applyFill="1" applyBorder="1"/>
    <xf numFmtId="165" fontId="25" fillId="3" borderId="11" xfId="0" applyNumberFormat="1" applyFont="1" applyFill="1" applyBorder="1"/>
    <xf numFmtId="164" fontId="13" fillId="3" borderId="5" xfId="3" applyFont="1" applyFill="1" applyBorder="1"/>
    <xf numFmtId="167" fontId="11" fillId="6" borderId="2" xfId="0" applyNumberFormat="1" applyFont="1" applyFill="1" applyBorder="1"/>
    <xf numFmtId="167" fontId="11" fillId="6" borderId="8" xfId="0" applyNumberFormat="1" applyFont="1" applyFill="1" applyBorder="1"/>
    <xf numFmtId="0" fontId="11" fillId="6" borderId="2" xfId="0" applyFont="1" applyFill="1" applyBorder="1"/>
    <xf numFmtId="0" fontId="0" fillId="6" borderId="0" xfId="0" applyFill="1"/>
    <xf numFmtId="0" fontId="11" fillId="4" borderId="30" xfId="0" applyFont="1" applyFill="1" applyBorder="1"/>
    <xf numFmtId="0" fontId="11" fillId="4" borderId="31" xfId="0" applyFont="1" applyFill="1" applyBorder="1" applyAlignment="1">
      <alignment horizontal="center"/>
    </xf>
    <xf numFmtId="0" fontId="11" fillId="4" borderId="32" xfId="0" applyFont="1" applyFill="1" applyBorder="1"/>
    <xf numFmtId="0" fontId="11" fillId="4" borderId="29" xfId="0" applyFont="1" applyFill="1" applyBorder="1"/>
    <xf numFmtId="0" fontId="11" fillId="6" borderId="33" xfId="0" applyFont="1" applyFill="1" applyBorder="1"/>
    <xf numFmtId="0" fontId="11" fillId="6" borderId="34" xfId="0" applyFont="1" applyFill="1" applyBorder="1"/>
    <xf numFmtId="0" fontId="11" fillId="0" borderId="30" xfId="0" applyFont="1" applyBorder="1"/>
    <xf numFmtId="0" fontId="11" fillId="0" borderId="31" xfId="4" applyNumberFormat="1" applyFont="1" applyBorder="1"/>
    <xf numFmtId="0" fontId="11" fillId="0" borderId="33" xfId="0" applyFont="1" applyBorder="1"/>
    <xf numFmtId="10" fontId="11" fillId="0" borderId="34" xfId="4" applyNumberFormat="1" applyFont="1" applyBorder="1"/>
    <xf numFmtId="0" fontId="11" fillId="3" borderId="35" xfId="0" applyFont="1" applyFill="1" applyBorder="1"/>
    <xf numFmtId="10" fontId="11" fillId="3" borderId="31" xfId="4" applyNumberFormat="1" applyFont="1" applyFill="1" applyBorder="1"/>
    <xf numFmtId="10" fontId="11" fillId="6" borderId="34" xfId="4" applyNumberFormat="1" applyFont="1" applyFill="1" applyBorder="1"/>
    <xf numFmtId="0" fontId="10" fillId="0" borderId="33" xfId="0" applyFont="1" applyBorder="1"/>
    <xf numFmtId="10" fontId="11" fillId="0" borderId="29" xfId="4" applyNumberFormat="1" applyFont="1" applyBorder="1"/>
    <xf numFmtId="0" fontId="11" fillId="0" borderId="37" xfId="0" applyFont="1" applyBorder="1"/>
    <xf numFmtId="10" fontId="11" fillId="0" borderId="38" xfId="4" applyNumberFormat="1" applyFont="1" applyBorder="1"/>
    <xf numFmtId="0" fontId="11" fillId="3" borderId="39" xfId="0" applyFont="1" applyFill="1" applyBorder="1"/>
    <xf numFmtId="10" fontId="11" fillId="3" borderId="29" xfId="4" applyNumberFormat="1" applyFont="1" applyFill="1" applyBorder="1"/>
    <xf numFmtId="0" fontId="11" fillId="0" borderId="39" xfId="0" applyFont="1" applyBorder="1"/>
    <xf numFmtId="10" fontId="11" fillId="0" borderId="40" xfId="4" applyNumberFormat="1" applyFont="1" applyBorder="1"/>
    <xf numFmtId="0" fontId="11" fillId="0" borderId="32" xfId="0" applyFont="1" applyBorder="1"/>
    <xf numFmtId="0" fontId="11" fillId="3" borderId="41" xfId="0" applyFont="1" applyFill="1" applyBorder="1" applyAlignment="1">
      <alignment wrapText="1"/>
    </xf>
    <xf numFmtId="0" fontId="11" fillId="6" borderId="33" xfId="0" applyFont="1" applyFill="1" applyBorder="1" applyAlignment="1">
      <alignment wrapText="1"/>
    </xf>
    <xf numFmtId="0" fontId="11" fillId="0" borderId="33" xfId="0" applyFont="1" applyBorder="1" applyAlignment="1"/>
    <xf numFmtId="0" fontId="11" fillId="0" borderId="39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11" fillId="3" borderId="41" xfId="0" applyFont="1" applyFill="1" applyBorder="1" applyAlignment="1"/>
    <xf numFmtId="0" fontId="11" fillId="6" borderId="41" xfId="0" applyFont="1" applyFill="1" applyBorder="1" applyAlignment="1"/>
    <xf numFmtId="10" fontId="11" fillId="6" borderId="29" xfId="4" applyNumberFormat="1" applyFont="1" applyFill="1" applyBorder="1"/>
    <xf numFmtId="0" fontId="11" fillId="0" borderId="41" xfId="0" applyFont="1" applyBorder="1" applyAlignment="1"/>
    <xf numFmtId="10" fontId="11" fillId="0" borderId="42" xfId="4" applyNumberFormat="1" applyFont="1" applyBorder="1"/>
    <xf numFmtId="0" fontId="11" fillId="0" borderId="32" xfId="0" applyFont="1" applyBorder="1" applyAlignment="1"/>
    <xf numFmtId="0" fontId="11" fillId="3" borderId="43" xfId="0" applyFont="1" applyFill="1" applyBorder="1" applyAlignment="1"/>
    <xf numFmtId="167" fontId="11" fillId="3" borderId="19" xfId="0" applyNumberFormat="1" applyFont="1" applyFill="1" applyBorder="1"/>
    <xf numFmtId="10" fontId="11" fillId="3" borderId="44" xfId="4" applyNumberFormat="1" applyFont="1" applyFill="1" applyBorder="1"/>
    <xf numFmtId="0" fontId="12" fillId="6" borderId="2" xfId="0" applyFont="1" applyFill="1" applyBorder="1"/>
    <xf numFmtId="164" fontId="13" fillId="6" borderId="5" xfId="3" applyFont="1" applyFill="1" applyBorder="1"/>
    <xf numFmtId="164" fontId="12" fillId="6" borderId="4" xfId="3" applyNumberFormat="1" applyFont="1" applyFill="1" applyBorder="1"/>
    <xf numFmtId="0" fontId="12" fillId="3" borderId="26" xfId="0" applyFont="1" applyFill="1" applyBorder="1"/>
    <xf numFmtId="0" fontId="12" fillId="3" borderId="27" xfId="0" applyFont="1" applyFill="1" applyBorder="1"/>
    <xf numFmtId="0" fontId="12" fillId="3" borderId="28" xfId="0" applyFont="1" applyFill="1" applyBorder="1"/>
    <xf numFmtId="0" fontId="12" fillId="3" borderId="29" xfId="0" applyFont="1" applyFill="1" applyBorder="1"/>
    <xf numFmtId="0" fontId="12" fillId="4" borderId="30" xfId="0" applyFont="1" applyFill="1" applyBorder="1"/>
    <xf numFmtId="0" fontId="12" fillId="4" borderId="31" xfId="0" applyFont="1" applyFill="1" applyBorder="1" applyAlignment="1">
      <alignment horizontal="center"/>
    </xf>
    <xf numFmtId="0" fontId="12" fillId="4" borderId="32" xfId="0" applyFont="1" applyFill="1" applyBorder="1"/>
    <xf numFmtId="0" fontId="12" fillId="4" borderId="29" xfId="0" applyFont="1" applyFill="1" applyBorder="1"/>
    <xf numFmtId="0" fontId="12" fillId="6" borderId="33" xfId="0" applyFont="1" applyFill="1" applyBorder="1"/>
    <xf numFmtId="0" fontId="12" fillId="6" borderId="34" xfId="0" applyFont="1" applyFill="1" applyBorder="1"/>
    <xf numFmtId="0" fontId="13" fillId="0" borderId="35" xfId="0" applyFont="1" applyBorder="1"/>
    <xf numFmtId="10" fontId="12" fillId="0" borderId="47" xfId="4" applyNumberFormat="1" applyFont="1" applyBorder="1"/>
    <xf numFmtId="0" fontId="12" fillId="0" borderId="33" xfId="0" applyFont="1" applyBorder="1"/>
    <xf numFmtId="10" fontId="12" fillId="0" borderId="34" xfId="4" applyNumberFormat="1" applyFont="1" applyBorder="1"/>
    <xf numFmtId="0" fontId="12" fillId="0" borderId="33" xfId="0" applyFont="1" applyFill="1" applyBorder="1"/>
    <xf numFmtId="0" fontId="12" fillId="0" borderId="32" xfId="0" applyFont="1" applyFill="1" applyBorder="1"/>
    <xf numFmtId="10" fontId="12" fillId="0" borderId="29" xfId="4" applyNumberFormat="1" applyFont="1" applyBorder="1"/>
    <xf numFmtId="0" fontId="13" fillId="3" borderId="36" xfId="0" applyFont="1" applyFill="1" applyBorder="1"/>
    <xf numFmtId="10" fontId="13" fillId="3" borderId="38" xfId="4" applyNumberFormat="1" applyFont="1" applyFill="1" applyBorder="1"/>
    <xf numFmtId="0" fontId="13" fillId="6" borderId="36" xfId="0" applyFont="1" applyFill="1" applyBorder="1"/>
    <xf numFmtId="10" fontId="13" fillId="6" borderId="38" xfId="4" applyNumberFormat="1" applyFont="1" applyFill="1" applyBorder="1"/>
    <xf numFmtId="0" fontId="13" fillId="0" borderId="37" xfId="0" applyFont="1" applyFill="1" applyBorder="1"/>
    <xf numFmtId="10" fontId="12" fillId="0" borderId="48" xfId="4" applyNumberFormat="1" applyFont="1" applyBorder="1"/>
    <xf numFmtId="0" fontId="12" fillId="0" borderId="36" xfId="0" applyFont="1" applyFill="1" applyBorder="1"/>
    <xf numFmtId="10" fontId="12" fillId="0" borderId="38" xfId="4" applyNumberFormat="1" applyFont="1" applyBorder="1"/>
    <xf numFmtId="0" fontId="13" fillId="3" borderId="39" xfId="0" applyFont="1" applyFill="1" applyBorder="1"/>
    <xf numFmtId="10" fontId="12" fillId="3" borderId="29" xfId="4" applyNumberFormat="1" applyFont="1" applyFill="1" applyBorder="1"/>
    <xf numFmtId="0" fontId="13" fillId="0" borderId="36" xfId="0" applyFont="1" applyFill="1" applyBorder="1"/>
    <xf numFmtId="0" fontId="13" fillId="3" borderId="32" xfId="0" applyFont="1" applyFill="1" applyBorder="1"/>
    <xf numFmtId="0" fontId="13" fillId="6" borderId="32" xfId="0" applyFont="1" applyFill="1" applyBorder="1"/>
    <xf numFmtId="10" fontId="12" fillId="6" borderId="29" xfId="4" applyNumberFormat="1" applyFont="1" applyFill="1" applyBorder="1"/>
    <xf numFmtId="0" fontId="13" fillId="3" borderId="49" xfId="0" applyFont="1" applyFill="1" applyBorder="1"/>
    <xf numFmtId="10" fontId="13" fillId="3" borderId="51" xfId="4" applyNumberFormat="1" applyFont="1" applyFill="1" applyBorder="1"/>
    <xf numFmtId="0" fontId="13" fillId="6" borderId="33" xfId="0" applyFont="1" applyFill="1" applyBorder="1"/>
    <xf numFmtId="164" fontId="12" fillId="6" borderId="2" xfId="3" applyFont="1" applyFill="1" applyBorder="1"/>
    <xf numFmtId="10" fontId="12" fillId="6" borderId="34" xfId="4" applyNumberFormat="1" applyFont="1" applyFill="1" applyBorder="1"/>
    <xf numFmtId="0" fontId="18" fillId="6" borderId="0" xfId="0" applyFont="1" applyFill="1" applyAlignment="1"/>
    <xf numFmtId="0" fontId="19" fillId="6" borderId="0" xfId="0" applyFont="1" applyFill="1" applyAlignment="1"/>
    <xf numFmtId="0" fontId="17" fillId="6" borderId="0" xfId="0" applyFont="1" applyFill="1" applyAlignment="1"/>
    <xf numFmtId="49" fontId="29" fillId="3" borderId="12" xfId="0" applyNumberFormat="1" applyFont="1" applyFill="1" applyBorder="1"/>
    <xf numFmtId="0" fontId="6" fillId="6" borderId="0" xfId="0" applyFont="1" applyFill="1"/>
    <xf numFmtId="0" fontId="0" fillId="0" borderId="0" xfId="0" applyFont="1"/>
    <xf numFmtId="10" fontId="11" fillId="0" borderId="48" xfId="4" applyNumberFormat="1" applyFont="1" applyBorder="1"/>
    <xf numFmtId="44" fontId="13" fillId="3" borderId="50" xfId="0" applyNumberFormat="1" applyFont="1" applyFill="1" applyBorder="1"/>
    <xf numFmtId="0" fontId="0" fillId="7" borderId="0" xfId="0" applyFill="1"/>
    <xf numFmtId="0" fontId="0" fillId="7" borderId="0" xfId="0" applyFill="1" applyAlignment="1"/>
    <xf numFmtId="0" fontId="0" fillId="7" borderId="10" xfId="0" applyFont="1" applyFill="1" applyBorder="1" applyAlignment="1"/>
    <xf numFmtId="0" fontId="0" fillId="7" borderId="4" xfId="0" applyFont="1" applyFill="1" applyBorder="1" applyAlignment="1">
      <alignment horizontal="center"/>
    </xf>
    <xf numFmtId="44" fontId="0" fillId="7" borderId="9" xfId="0" applyNumberFormat="1" applyFont="1" applyFill="1" applyBorder="1" applyAlignment="1"/>
    <xf numFmtId="44" fontId="0" fillId="7" borderId="18" xfId="0" applyNumberFormat="1" applyFont="1" applyFill="1" applyBorder="1" applyAlignment="1"/>
    <xf numFmtId="0" fontId="2" fillId="7" borderId="8" xfId="0" applyFont="1" applyFill="1" applyBorder="1" applyAlignment="1"/>
    <xf numFmtId="44" fontId="0" fillId="7" borderId="25" xfId="0" applyNumberFormat="1" applyFont="1" applyFill="1" applyBorder="1" applyAlignment="1"/>
    <xf numFmtId="0" fontId="2" fillId="7" borderId="0" xfId="0" applyFont="1" applyFill="1" applyBorder="1" applyAlignment="1"/>
    <xf numFmtId="0" fontId="6" fillId="7" borderId="0" xfId="0" applyFont="1" applyFill="1" applyBorder="1" applyAlignment="1"/>
    <xf numFmtId="169" fontId="2" fillId="7" borderId="0" xfId="0" applyNumberFormat="1" applyFont="1" applyFill="1" applyBorder="1" applyAlignment="1">
      <alignment horizontal="center"/>
    </xf>
    <xf numFmtId="170" fontId="2" fillId="7" borderId="0" xfId="0" applyNumberFormat="1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center"/>
    </xf>
    <xf numFmtId="0" fontId="0" fillId="8" borderId="10" xfId="0" applyFont="1" applyFill="1" applyBorder="1" applyAlignment="1"/>
    <xf numFmtId="0" fontId="2" fillId="8" borderId="0" xfId="0" applyFont="1" applyFill="1" applyBorder="1" applyAlignment="1"/>
    <xf numFmtId="0" fontId="2" fillId="8" borderId="22" xfId="0" applyFont="1" applyFill="1" applyBorder="1" applyAlignment="1"/>
    <xf numFmtId="0" fontId="18" fillId="2" borderId="0" xfId="0" applyFont="1" applyFill="1" applyAlignment="1"/>
    <xf numFmtId="0" fontId="17" fillId="2" borderId="0" xfId="0" applyFont="1" applyFill="1" applyAlignment="1"/>
    <xf numFmtId="0" fontId="19" fillId="2" borderId="0" xfId="0" applyFont="1" applyFill="1" applyAlignment="1"/>
    <xf numFmtId="0" fontId="5" fillId="0" borderId="0" xfId="0" applyFont="1" applyAlignment="1"/>
    <xf numFmtId="0" fontId="0" fillId="0" borderId="0" xfId="0" applyAlignment="1"/>
    <xf numFmtId="17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30" fillId="8" borderId="23" xfId="0" applyNumberFormat="1" applyFont="1" applyFill="1" applyBorder="1" applyAlignment="1">
      <alignment horizontal="center" vertical="center"/>
    </xf>
    <xf numFmtId="49" fontId="30" fillId="8" borderId="24" xfId="0" applyNumberFormat="1" applyFont="1" applyFill="1" applyBorder="1" applyAlignment="1">
      <alignment horizontal="center" vertical="center"/>
    </xf>
    <xf numFmtId="49" fontId="31" fillId="8" borderId="25" xfId="0" applyNumberFormat="1" applyFont="1" applyFill="1" applyBorder="1" applyAlignment="1">
      <alignment horizontal="center" vertical="center"/>
    </xf>
    <xf numFmtId="0" fontId="32" fillId="9" borderId="1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wrapText="1"/>
    </xf>
    <xf numFmtId="0" fontId="34" fillId="9" borderId="1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wrapText="1"/>
    </xf>
    <xf numFmtId="0" fontId="34" fillId="9" borderId="52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wrapText="1"/>
    </xf>
    <xf numFmtId="0" fontId="34" fillId="9" borderId="53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44" fontId="35" fillId="7" borderId="52" xfId="0" applyNumberFormat="1" applyFont="1" applyFill="1" applyBorder="1" applyAlignment="1">
      <alignment wrapText="1"/>
    </xf>
    <xf numFmtId="0" fontId="35" fillId="0" borderId="21" xfId="0" applyFont="1" applyBorder="1" applyAlignment="1">
      <alignment wrapText="1"/>
    </xf>
    <xf numFmtId="44" fontId="35" fillId="7" borderId="53" xfId="0" applyNumberFormat="1" applyFont="1" applyFill="1" applyBorder="1" applyAlignment="1">
      <alignment wrapText="1"/>
    </xf>
    <xf numFmtId="0" fontId="35" fillId="0" borderId="20" xfId="0" applyFont="1" applyBorder="1" applyAlignment="1">
      <alignment wrapText="1"/>
    </xf>
    <xf numFmtId="17" fontId="11" fillId="5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3" borderId="28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5" xfId="0" applyBorder="1" applyAlignment="1">
      <alignment wrapText="1"/>
    </xf>
    <xf numFmtId="49" fontId="29" fillId="3" borderId="12" xfId="0" applyNumberFormat="1" applyFont="1" applyFill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13" xfId="0" applyBorder="1" applyAlignment="1">
      <alignment wrapText="1"/>
    </xf>
    <xf numFmtId="165" fontId="0" fillId="0" borderId="0" xfId="0" applyNumberFormat="1"/>
    <xf numFmtId="167" fontId="11" fillId="0" borderId="48" xfId="4" applyNumberFormat="1" applyFont="1" applyBorder="1"/>
    <xf numFmtId="0" fontId="1" fillId="0" borderId="0" xfId="0" applyFont="1"/>
  </cellXfs>
  <cellStyles count="17">
    <cellStyle name="48_description" xfId="1" xr:uid="{00000000-0005-0000-0000-000000000000}"/>
    <cellStyle name="Euro" xfId="2" xr:uid="{00000000-0005-0000-0000-000001000000}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7444740</xdr:colOff>
      <xdr:row>16</xdr:row>
      <xdr:rowOff>63500</xdr:rowOff>
    </xdr:from>
    <xdr:to>
      <xdr:col>2</xdr:col>
      <xdr:colOff>9006840</xdr:colOff>
      <xdr:row>25</xdr:row>
      <xdr:rowOff>78740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780" y="3314700"/>
          <a:ext cx="15621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670560</xdr:colOff>
      <xdr:row>1</xdr:row>
      <xdr:rowOff>0</xdr:rowOff>
    </xdr:from>
    <xdr:to>
      <xdr:col>40</xdr:col>
      <xdr:colOff>228600</xdr:colOff>
      <xdr:row>13</xdr:row>
      <xdr:rowOff>60960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46100" y="0"/>
          <a:ext cx="193548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J306"/>
  <sheetViews>
    <sheetView tabSelected="1"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 activeCell="A2" sqref="A2"/>
    </sheetView>
  </sheetViews>
  <sheetFormatPr baseColWidth="10" defaultRowHeight="13" x14ac:dyDescent="0.15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6" ht="16" x14ac:dyDescent="0.25">
      <c r="B2" s="3"/>
      <c r="C2" s="214" t="s">
        <v>136</v>
      </c>
      <c r="D2" s="215"/>
      <c r="E2" s="215"/>
      <c r="F2" s="215"/>
      <c r="G2" s="215"/>
      <c r="H2" s="215"/>
      <c r="I2" s="218" t="s">
        <v>83</v>
      </c>
      <c r="J2" s="219"/>
      <c r="K2" s="219"/>
      <c r="M2" s="216"/>
      <c r="N2" s="217"/>
      <c r="O2" s="217"/>
      <c r="P2" s="60"/>
      <c r="Q2" s="223"/>
      <c r="R2" s="217"/>
      <c r="S2" s="217"/>
      <c r="T2" s="60"/>
      <c r="U2" s="221"/>
      <c r="V2" s="222"/>
      <c r="W2" s="222"/>
      <c r="X2" s="60"/>
      <c r="Y2" s="223"/>
      <c r="Z2" s="217"/>
      <c r="AA2" s="217"/>
      <c r="AB2" s="60"/>
      <c r="AC2" s="223"/>
      <c r="AD2" s="217"/>
      <c r="AE2" s="217"/>
      <c r="AF2" s="60"/>
      <c r="AG2" s="221"/>
      <c r="AH2" s="222"/>
      <c r="AI2" s="222"/>
      <c r="AJ2" s="14"/>
    </row>
    <row r="3" spans="2:36" ht="17" x14ac:dyDescent="0.25">
      <c r="B3" s="3"/>
      <c r="C3" s="214" t="s">
        <v>83</v>
      </c>
      <c r="D3" s="215"/>
      <c r="E3" s="215"/>
      <c r="F3" s="215"/>
      <c r="G3" s="215"/>
      <c r="H3" s="215"/>
      <c r="I3" s="219"/>
      <c r="J3" s="219"/>
      <c r="K3" s="219"/>
      <c r="L3" s="26"/>
      <c r="M3" s="217"/>
      <c r="N3" s="217"/>
      <c r="O3" s="217"/>
      <c r="P3" s="60"/>
      <c r="Q3" s="217"/>
      <c r="R3" s="217"/>
      <c r="S3" s="217"/>
      <c r="T3" s="60"/>
      <c r="U3" s="222"/>
      <c r="V3" s="222"/>
      <c r="W3" s="222"/>
      <c r="X3" s="60"/>
      <c r="Y3" s="217"/>
      <c r="Z3" s="217"/>
      <c r="AA3" s="217"/>
      <c r="AB3" s="60"/>
      <c r="AC3" s="217"/>
      <c r="AD3" s="217"/>
      <c r="AE3" s="217"/>
      <c r="AF3" s="60"/>
      <c r="AG3" s="222"/>
      <c r="AH3" s="222"/>
      <c r="AI3" s="222"/>
      <c r="AJ3" s="14"/>
    </row>
    <row r="4" spans="2:36" ht="17" x14ac:dyDescent="0.25">
      <c r="B4" s="3"/>
      <c r="C4" s="39"/>
      <c r="D4" s="40"/>
      <c r="E4" s="40"/>
      <c r="F4" s="40"/>
      <c r="G4" s="40"/>
      <c r="H4" s="40"/>
      <c r="I4" s="220"/>
      <c r="J4" s="220"/>
      <c r="K4" s="220"/>
      <c r="L4" s="26"/>
      <c r="M4" s="59"/>
      <c r="N4" s="59"/>
      <c r="O4" s="59"/>
      <c r="P4" s="60"/>
      <c r="Q4" s="59"/>
      <c r="R4" s="59"/>
      <c r="S4" s="59"/>
      <c r="T4" s="60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</row>
    <row r="5" spans="2:36" ht="16" x14ac:dyDescent="0.25">
      <c r="B5" s="3"/>
      <c r="D5" s="4"/>
      <c r="E5" s="4"/>
      <c r="F5" s="4"/>
      <c r="I5" s="10"/>
      <c r="J5" s="10"/>
      <c r="K5" s="1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</row>
    <row r="6" spans="2:36" ht="20" x14ac:dyDescent="0.4">
      <c r="B6" s="3"/>
      <c r="I6" s="27" t="s">
        <v>6</v>
      </c>
      <c r="J6" s="11"/>
      <c r="K6" s="27" t="s">
        <v>46</v>
      </c>
      <c r="M6" s="62"/>
      <c r="N6" s="60"/>
      <c r="O6" s="62"/>
      <c r="P6" s="60"/>
      <c r="Q6" s="62"/>
      <c r="R6" s="60"/>
      <c r="S6" s="62"/>
      <c r="T6" s="60"/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</row>
    <row r="7" spans="2:36" ht="20" customHeight="1" x14ac:dyDescent="0.3">
      <c r="B7" s="7"/>
      <c r="C7" s="211" t="s">
        <v>94</v>
      </c>
      <c r="D7" s="213"/>
      <c r="E7" s="213"/>
      <c r="F7" s="213"/>
      <c r="G7" s="213"/>
      <c r="H7" s="5"/>
      <c r="I7" s="8"/>
      <c r="J7" s="12"/>
      <c r="K7" s="8"/>
      <c r="L7" s="5"/>
      <c r="M7" s="63"/>
      <c r="N7" s="63"/>
      <c r="O7" s="63"/>
      <c r="P7" s="60"/>
      <c r="Q7" s="60"/>
      <c r="R7" s="60"/>
      <c r="S7" s="60"/>
      <c r="T7" s="60"/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</row>
    <row r="8" spans="2:36" ht="14" customHeight="1" x14ac:dyDescent="0.3">
      <c r="B8" s="7"/>
      <c r="C8" s="187"/>
      <c r="D8" s="188"/>
      <c r="E8" s="188"/>
      <c r="F8" s="188"/>
      <c r="G8" s="188"/>
      <c r="H8" s="5"/>
      <c r="I8" s="8"/>
      <c r="J8" s="12"/>
      <c r="K8" s="8"/>
      <c r="L8" s="5"/>
      <c r="M8" s="63"/>
      <c r="N8" s="63"/>
      <c r="O8" s="63"/>
      <c r="P8" s="60"/>
      <c r="Q8" s="60"/>
      <c r="R8" s="60"/>
      <c r="S8" s="60"/>
      <c r="T8" s="60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</row>
    <row r="9" spans="2:36" ht="16" x14ac:dyDescent="0.25">
      <c r="B9" s="7"/>
      <c r="C9" s="6" t="s">
        <v>22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63"/>
      <c r="N9" s="63"/>
      <c r="O9" s="63"/>
      <c r="P9" s="60"/>
      <c r="Q9" s="60"/>
      <c r="R9" s="60"/>
      <c r="S9" s="60"/>
      <c r="T9" s="60"/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</row>
    <row r="10" spans="2:36" ht="16" x14ac:dyDescent="0.25">
      <c r="B10" s="7">
        <v>1100</v>
      </c>
      <c r="C10" s="2" t="s">
        <v>23</v>
      </c>
      <c r="D10" s="2"/>
      <c r="E10" s="2"/>
      <c r="F10" s="2"/>
      <c r="G10" s="2"/>
      <c r="H10" s="5"/>
      <c r="I10" s="8">
        <v>1500</v>
      </c>
      <c r="J10" s="12"/>
      <c r="K10" s="8"/>
      <c r="L10" s="5"/>
      <c r="M10" s="66"/>
      <c r="N10" s="66"/>
      <c r="O10" s="66"/>
      <c r="P10" s="60"/>
      <c r="Q10" s="67"/>
      <c r="R10" s="68"/>
      <c r="S10" s="68"/>
      <c r="T10" s="60"/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</row>
    <row r="11" spans="2:36" ht="16" x14ac:dyDescent="0.25">
      <c r="B11" s="7">
        <v>1150</v>
      </c>
      <c r="C11" s="2" t="s">
        <v>24</v>
      </c>
      <c r="D11" s="2"/>
      <c r="E11" s="2"/>
      <c r="F11" s="2"/>
      <c r="G11" s="2"/>
      <c r="H11" s="5"/>
      <c r="I11" s="8">
        <f>+(150000+100000)-155120-5000</f>
        <v>89880</v>
      </c>
      <c r="J11" s="12"/>
      <c r="K11" s="8"/>
      <c r="L11" s="5"/>
      <c r="M11" s="66"/>
      <c r="N11" s="66"/>
      <c r="O11" s="66"/>
      <c r="P11" s="60"/>
      <c r="Q11" s="67"/>
      <c r="R11" s="68"/>
      <c r="S11" s="68"/>
      <c r="T11" s="60"/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</row>
    <row r="12" spans="2:36" ht="16" x14ac:dyDescent="0.2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66"/>
      <c r="N12" s="66"/>
      <c r="O12" s="66"/>
      <c r="P12" s="60"/>
      <c r="Q12" s="67"/>
      <c r="R12" s="68"/>
      <c r="S12" s="68"/>
      <c r="T12" s="60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</row>
    <row r="13" spans="2:36" ht="16" x14ac:dyDescent="0.25">
      <c r="B13" s="7"/>
      <c r="C13" s="6" t="s">
        <v>5</v>
      </c>
      <c r="D13" s="6"/>
      <c r="E13" s="2"/>
      <c r="F13" s="2"/>
      <c r="G13" s="2"/>
      <c r="H13" s="5"/>
      <c r="I13" s="8"/>
      <c r="J13" s="12"/>
      <c r="K13" s="8"/>
      <c r="L13" s="5"/>
      <c r="M13" s="66"/>
      <c r="N13" s="66"/>
      <c r="O13" s="66"/>
      <c r="P13" s="60"/>
      <c r="Q13" s="68"/>
      <c r="R13" s="68"/>
      <c r="S13" s="68"/>
      <c r="T13" s="60"/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</row>
    <row r="14" spans="2:36" ht="16" x14ac:dyDescent="0.25">
      <c r="B14" s="7">
        <v>1200</v>
      </c>
      <c r="C14" s="2" t="s">
        <v>25</v>
      </c>
      <c r="D14" s="2"/>
      <c r="E14" s="2"/>
      <c r="F14" s="2"/>
      <c r="G14" s="2"/>
      <c r="H14" s="5"/>
      <c r="I14" s="8">
        <v>5000</v>
      </c>
      <c r="J14" s="12"/>
      <c r="K14" s="8"/>
      <c r="L14" s="5"/>
      <c r="M14" s="66"/>
      <c r="N14" s="66"/>
      <c r="O14" s="66"/>
      <c r="P14" s="60"/>
      <c r="Q14" s="67"/>
      <c r="R14" s="68"/>
      <c r="S14" s="68"/>
      <c r="T14" s="60"/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</row>
    <row r="15" spans="2:36" ht="16" x14ac:dyDescent="0.2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v>500</v>
      </c>
      <c r="L15" s="5"/>
      <c r="M15" s="66"/>
      <c r="N15" s="66"/>
      <c r="O15" s="66"/>
      <c r="P15" s="60"/>
      <c r="Q15" s="68"/>
      <c r="R15" s="68"/>
      <c r="S15" s="67"/>
      <c r="T15" s="60"/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</row>
    <row r="16" spans="2:36" ht="16" x14ac:dyDescent="0.25">
      <c r="B16" s="7">
        <v>1250</v>
      </c>
      <c r="C16" s="2" t="s">
        <v>26</v>
      </c>
      <c r="D16" s="2"/>
      <c r="E16" s="2"/>
      <c r="F16" s="2"/>
      <c r="G16" s="2"/>
      <c r="H16" s="5"/>
      <c r="I16" s="8">
        <v>0</v>
      </c>
      <c r="J16" s="12"/>
      <c r="K16" s="8"/>
      <c r="L16" s="5"/>
      <c r="M16" s="66"/>
      <c r="N16" s="66"/>
      <c r="O16" s="66"/>
      <c r="P16" s="60"/>
      <c r="Q16" s="67"/>
      <c r="R16" s="68"/>
      <c r="S16" s="68"/>
      <c r="T16" s="60"/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</row>
    <row r="17" spans="2:36" ht="16" x14ac:dyDescent="0.2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66"/>
      <c r="N17" s="66"/>
      <c r="O17" s="66"/>
      <c r="P17" s="60"/>
      <c r="Q17" s="67"/>
      <c r="R17" s="68"/>
      <c r="S17" s="68"/>
      <c r="T17" s="60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</row>
    <row r="18" spans="2:36" ht="16" x14ac:dyDescent="0.25">
      <c r="B18" s="7"/>
      <c r="C18" s="6" t="s">
        <v>10</v>
      </c>
      <c r="D18" s="6"/>
      <c r="E18" s="2"/>
      <c r="F18" s="2"/>
      <c r="G18" s="2"/>
      <c r="H18" s="5"/>
      <c r="I18" s="8"/>
      <c r="J18" s="12"/>
      <c r="K18" s="8"/>
      <c r="L18" s="5"/>
      <c r="M18" s="66"/>
      <c r="N18" s="66"/>
      <c r="O18" s="66"/>
      <c r="P18" s="60"/>
      <c r="Q18" s="68"/>
      <c r="R18" s="68"/>
      <c r="S18" s="68"/>
      <c r="T18" s="60"/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</row>
    <row r="19" spans="2:36" ht="16" x14ac:dyDescent="0.25">
      <c r="B19" s="7">
        <v>1300</v>
      </c>
      <c r="C19" s="2" t="s">
        <v>28</v>
      </c>
      <c r="D19" s="2"/>
      <c r="E19" s="2"/>
      <c r="F19" s="2"/>
      <c r="G19" s="2"/>
      <c r="H19" s="5"/>
      <c r="I19" s="8">
        <v>15000</v>
      </c>
      <c r="J19" s="12"/>
      <c r="K19" s="8"/>
      <c r="L19" s="5"/>
      <c r="M19" s="66"/>
      <c r="N19" s="66"/>
      <c r="O19" s="66"/>
      <c r="P19" s="60"/>
      <c r="Q19" s="67"/>
      <c r="R19" s="68"/>
      <c r="S19" s="68"/>
      <c r="T19" s="60"/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</row>
    <row r="20" spans="2:36" ht="16" x14ac:dyDescent="0.25">
      <c r="B20" s="7">
        <v>1310</v>
      </c>
      <c r="C20" s="2" t="s">
        <v>27</v>
      </c>
      <c r="D20" s="2"/>
      <c r="E20" s="2"/>
      <c r="F20" s="2"/>
      <c r="G20" s="2"/>
      <c r="H20" s="5"/>
      <c r="I20" s="8">
        <v>25000</v>
      </c>
      <c r="J20" s="12"/>
      <c r="K20" s="8"/>
      <c r="L20" s="5"/>
      <c r="M20" s="66"/>
      <c r="N20" s="66"/>
      <c r="O20" s="66"/>
      <c r="P20" s="60"/>
      <c r="Q20" s="67"/>
      <c r="R20" s="68"/>
      <c r="S20" s="68"/>
      <c r="T20" s="60"/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</row>
    <row r="21" spans="2:36" ht="16" x14ac:dyDescent="0.25">
      <c r="B21" s="7">
        <v>1350</v>
      </c>
      <c r="C21" s="2" t="s">
        <v>29</v>
      </c>
      <c r="D21" s="2"/>
      <c r="E21" s="2"/>
      <c r="F21" s="2"/>
      <c r="G21" s="2"/>
      <c r="H21" s="5"/>
      <c r="I21" s="8">
        <v>1500</v>
      </c>
      <c r="J21" s="12"/>
      <c r="K21" s="8"/>
      <c r="L21" s="5"/>
      <c r="M21" s="66"/>
      <c r="N21" s="66"/>
      <c r="O21" s="66"/>
      <c r="P21" s="60"/>
      <c r="Q21" s="67"/>
      <c r="R21" s="68"/>
      <c r="S21" s="68"/>
      <c r="T21" s="60"/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</row>
    <row r="22" spans="2:36" ht="16" x14ac:dyDescent="0.2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66"/>
      <c r="N22" s="66"/>
      <c r="O22" s="66"/>
      <c r="P22" s="60"/>
      <c r="Q22" s="67"/>
      <c r="R22" s="68"/>
      <c r="S22" s="68"/>
      <c r="T22" s="60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</row>
    <row r="23" spans="2:36" ht="16" x14ac:dyDescent="0.25">
      <c r="B23" s="7"/>
      <c r="C23" s="6" t="s">
        <v>107</v>
      </c>
      <c r="D23" s="6"/>
      <c r="E23" s="2"/>
      <c r="F23" s="2"/>
      <c r="G23" s="2"/>
      <c r="H23" s="5"/>
      <c r="I23" s="8"/>
      <c r="J23" s="12"/>
      <c r="K23" s="8"/>
      <c r="L23" s="5"/>
      <c r="M23" s="66"/>
      <c r="N23" s="66"/>
      <c r="O23" s="66"/>
      <c r="P23" s="60"/>
      <c r="Q23" s="68"/>
      <c r="R23" s="68"/>
      <c r="S23" s="68"/>
      <c r="T23" s="60"/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</row>
    <row r="24" spans="2:36" ht="16" x14ac:dyDescent="0.25">
      <c r="B24" s="7">
        <v>1400</v>
      </c>
      <c r="C24" s="2" t="s">
        <v>108</v>
      </c>
      <c r="D24" s="2"/>
      <c r="E24" s="2"/>
      <c r="F24" s="2"/>
      <c r="G24" s="2"/>
      <c r="H24" s="5"/>
      <c r="I24" s="8">
        <v>2772</v>
      </c>
      <c r="J24" s="12"/>
      <c r="K24" s="8"/>
      <c r="L24" s="5"/>
      <c r="M24" s="66"/>
      <c r="N24" s="66"/>
      <c r="O24" s="66"/>
      <c r="P24" s="60"/>
      <c r="Q24" s="67"/>
      <c r="R24" s="68"/>
      <c r="S24" s="68"/>
      <c r="T24" s="60"/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</row>
    <row r="25" spans="2:36" ht="16" x14ac:dyDescent="0.25">
      <c r="B25" s="7">
        <v>1410</v>
      </c>
      <c r="C25" s="2" t="s">
        <v>125</v>
      </c>
      <c r="D25" s="2"/>
      <c r="E25" s="2"/>
      <c r="F25" s="2"/>
      <c r="G25" s="2"/>
      <c r="H25" s="5"/>
      <c r="I25" s="8">
        <v>2000</v>
      </c>
      <c r="J25" s="12"/>
      <c r="K25" s="8"/>
      <c r="L25" s="5"/>
      <c r="M25" s="66"/>
      <c r="N25" s="66"/>
      <c r="O25" s="66"/>
      <c r="P25" s="60"/>
      <c r="Q25" s="67"/>
      <c r="R25" s="68"/>
      <c r="S25" s="68"/>
      <c r="T25" s="60"/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</row>
    <row r="26" spans="2:36" ht="16" x14ac:dyDescent="0.25">
      <c r="B26" s="7">
        <v>1450</v>
      </c>
      <c r="C26" s="2" t="s">
        <v>110</v>
      </c>
      <c r="D26" s="2"/>
      <c r="E26" s="2"/>
      <c r="F26" s="2"/>
      <c r="G26" s="2"/>
      <c r="H26" s="5"/>
      <c r="I26" s="8">
        <v>700</v>
      </c>
      <c r="J26" s="12"/>
      <c r="K26" s="8"/>
      <c r="L26" s="5"/>
      <c r="M26" s="66"/>
      <c r="N26" s="66"/>
      <c r="O26" s="66"/>
      <c r="P26" s="60"/>
      <c r="Q26" s="67"/>
      <c r="R26" s="68"/>
      <c r="S26" s="68"/>
      <c r="T26" s="60"/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</row>
    <row r="27" spans="2:36" ht="16" x14ac:dyDescent="0.2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66"/>
      <c r="N27" s="66"/>
      <c r="O27" s="66"/>
      <c r="P27" s="60"/>
      <c r="Q27" s="67"/>
      <c r="R27" s="68"/>
      <c r="S27" s="68"/>
      <c r="T27" s="60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</row>
    <row r="28" spans="2:36" ht="16" x14ac:dyDescent="0.25">
      <c r="B28" s="7"/>
      <c r="C28" s="6" t="s">
        <v>11</v>
      </c>
      <c r="D28" s="6"/>
      <c r="E28" s="2"/>
      <c r="F28" s="2"/>
      <c r="G28" s="2"/>
      <c r="H28" s="5"/>
      <c r="I28" s="8"/>
      <c r="J28" s="12"/>
      <c r="K28" s="8"/>
      <c r="L28" s="5"/>
      <c r="M28" s="66"/>
      <c r="N28" s="66"/>
      <c r="O28" s="66"/>
      <c r="P28" s="60"/>
      <c r="Q28" s="68"/>
      <c r="R28" s="68"/>
      <c r="S28" s="68"/>
      <c r="T28" s="60"/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</row>
    <row r="29" spans="2:36" ht="16" x14ac:dyDescent="0.25">
      <c r="B29" s="7">
        <v>1500</v>
      </c>
      <c r="C29" s="2" t="s">
        <v>51</v>
      </c>
      <c r="D29" s="2"/>
      <c r="E29" s="2"/>
      <c r="F29" s="2"/>
      <c r="G29" s="2"/>
      <c r="H29" s="5"/>
      <c r="I29" s="8">
        <v>120000</v>
      </c>
      <c r="J29" s="12"/>
      <c r="K29" s="8"/>
      <c r="L29" s="5"/>
      <c r="M29" s="66"/>
      <c r="N29" s="66"/>
      <c r="O29" s="66"/>
      <c r="P29" s="60"/>
      <c r="Q29" s="67"/>
      <c r="R29" s="68"/>
      <c r="S29" s="68"/>
      <c r="T29" s="60"/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</row>
    <row r="30" spans="2:36" ht="16" x14ac:dyDescent="0.25">
      <c r="B30" s="7">
        <v>1501</v>
      </c>
      <c r="C30" s="2" t="s">
        <v>95</v>
      </c>
      <c r="D30" s="2"/>
      <c r="E30" s="2"/>
      <c r="F30" s="2"/>
      <c r="G30" s="2"/>
      <c r="H30" s="5"/>
      <c r="I30" s="8"/>
      <c r="J30" s="12"/>
      <c r="K30" s="8">
        <v>36000</v>
      </c>
      <c r="L30" s="5"/>
      <c r="M30" s="66"/>
      <c r="N30" s="66"/>
      <c r="O30" s="66"/>
      <c r="P30" s="60"/>
      <c r="Q30" s="68"/>
      <c r="R30" s="68"/>
      <c r="S30" s="67"/>
      <c r="T30" s="60"/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</row>
    <row r="31" spans="2:36" ht="16" x14ac:dyDescent="0.2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66"/>
      <c r="N31" s="66"/>
      <c r="O31" s="66"/>
      <c r="P31" s="60"/>
      <c r="Q31" s="68"/>
      <c r="R31" s="68"/>
      <c r="S31" s="67"/>
      <c r="T31" s="60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</row>
    <row r="32" spans="2:36" ht="16" x14ac:dyDescent="0.25">
      <c r="B32" s="7"/>
      <c r="C32" s="6" t="s">
        <v>12</v>
      </c>
      <c r="D32" s="6"/>
      <c r="E32" s="6"/>
      <c r="F32" s="2"/>
      <c r="G32" s="2"/>
      <c r="H32" s="5"/>
      <c r="I32" s="8"/>
      <c r="J32" s="12"/>
      <c r="K32" s="8"/>
      <c r="L32" s="5"/>
      <c r="M32" s="66"/>
      <c r="N32" s="66"/>
      <c r="O32" s="66"/>
      <c r="P32" s="60"/>
      <c r="Q32" s="68"/>
      <c r="R32" s="68"/>
      <c r="S32" s="68"/>
      <c r="T32" s="60"/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</row>
    <row r="33" spans="2:36" ht="16" x14ac:dyDescent="0.25">
      <c r="B33" s="7">
        <v>1600</v>
      </c>
      <c r="C33" s="2" t="s">
        <v>30</v>
      </c>
      <c r="D33" s="2"/>
      <c r="E33" s="2"/>
      <c r="F33" s="2"/>
      <c r="G33" s="2"/>
      <c r="H33" s="5"/>
      <c r="I33" s="8">
        <v>5000</v>
      </c>
      <c r="J33" s="12"/>
      <c r="K33" s="8"/>
      <c r="L33" s="5"/>
      <c r="M33" s="66"/>
      <c r="N33" s="66"/>
      <c r="O33" s="66"/>
      <c r="P33" s="60"/>
      <c r="Q33" s="67"/>
      <c r="R33" s="68"/>
      <c r="S33" s="68"/>
      <c r="T33" s="60"/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</row>
    <row r="34" spans="2:36" ht="16" x14ac:dyDescent="0.25">
      <c r="B34" s="7">
        <v>1601</v>
      </c>
      <c r="C34" s="2" t="s">
        <v>96</v>
      </c>
      <c r="D34" s="2"/>
      <c r="E34" s="2"/>
      <c r="F34" s="2"/>
      <c r="G34" s="2"/>
      <c r="H34" s="5"/>
      <c r="I34" s="8"/>
      <c r="J34" s="12"/>
      <c r="K34" s="8">
        <v>3000</v>
      </c>
      <c r="L34" s="5"/>
      <c r="M34" s="66"/>
      <c r="N34" s="66"/>
      <c r="O34" s="66"/>
      <c r="P34" s="60"/>
      <c r="Q34" s="68"/>
      <c r="R34" s="68"/>
      <c r="S34" s="67"/>
      <c r="T34" s="60"/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</row>
    <row r="35" spans="2:36" ht="16" x14ac:dyDescent="0.2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66"/>
      <c r="N35" s="66"/>
      <c r="O35" s="66"/>
      <c r="P35" s="60"/>
      <c r="Q35" s="68"/>
      <c r="R35" s="68"/>
      <c r="S35" s="68"/>
      <c r="T35" s="60"/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</row>
    <row r="36" spans="2:36" ht="19" x14ac:dyDescent="0.3">
      <c r="B36" s="7"/>
      <c r="C36" s="211" t="s">
        <v>97</v>
      </c>
      <c r="D36" s="212"/>
      <c r="E36" s="212"/>
      <c r="F36" s="212"/>
      <c r="G36" s="212"/>
      <c r="H36" s="5"/>
      <c r="I36" s="8"/>
      <c r="J36" s="12"/>
      <c r="K36" s="8"/>
      <c r="L36" s="5"/>
      <c r="M36" s="66"/>
      <c r="N36" s="66"/>
      <c r="O36" s="66"/>
      <c r="P36" s="60"/>
      <c r="Q36" s="68"/>
      <c r="R36" s="68"/>
      <c r="S36" s="68"/>
      <c r="T36" s="60"/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</row>
    <row r="37" spans="2:36" ht="19" x14ac:dyDescent="0.3">
      <c r="B37" s="7"/>
      <c r="C37" s="187"/>
      <c r="D37" s="189"/>
      <c r="E37" s="189"/>
      <c r="F37" s="189"/>
      <c r="G37" s="189"/>
      <c r="H37" s="5"/>
      <c r="I37" s="8"/>
      <c r="J37" s="12"/>
      <c r="K37" s="8"/>
      <c r="L37" s="5"/>
      <c r="M37" s="66"/>
      <c r="N37" s="66"/>
      <c r="O37" s="66"/>
      <c r="P37" s="60"/>
      <c r="Q37" s="68"/>
      <c r="R37" s="68"/>
      <c r="S37" s="68"/>
      <c r="T37" s="60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</row>
    <row r="38" spans="2:36" ht="16" x14ac:dyDescent="0.25">
      <c r="B38" s="7"/>
      <c r="C38" s="6" t="s">
        <v>13</v>
      </c>
      <c r="D38" s="6"/>
      <c r="E38" s="2"/>
      <c r="F38" s="2"/>
      <c r="G38" s="2"/>
      <c r="H38" s="5"/>
      <c r="I38" s="8"/>
      <c r="J38" s="12"/>
      <c r="K38" s="8"/>
      <c r="L38" s="5"/>
      <c r="M38" s="66"/>
      <c r="N38" s="66"/>
      <c r="O38" s="66"/>
      <c r="P38" s="60"/>
      <c r="Q38" s="68"/>
      <c r="R38" s="68"/>
      <c r="S38" s="68"/>
      <c r="T38" s="60"/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</row>
    <row r="39" spans="2:36" ht="16" x14ac:dyDescent="0.25">
      <c r="B39" s="7">
        <v>2100</v>
      </c>
      <c r="C39" s="2" t="s">
        <v>116</v>
      </c>
      <c r="D39" s="2"/>
      <c r="E39" s="2"/>
      <c r="F39" s="2"/>
      <c r="G39" s="2"/>
      <c r="H39" s="5"/>
      <c r="I39" s="8" t="s">
        <v>48</v>
      </c>
      <c r="J39" s="12"/>
      <c r="K39" s="8">
        <v>100000</v>
      </c>
      <c r="L39" s="5"/>
      <c r="M39" s="66"/>
      <c r="N39" s="66"/>
      <c r="O39" s="66"/>
      <c r="P39" s="60"/>
      <c r="Q39" s="67"/>
      <c r="R39" s="68"/>
      <c r="S39" s="67"/>
      <c r="T39" s="60"/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</row>
    <row r="40" spans="2:36" ht="16" x14ac:dyDescent="0.2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v>11000</v>
      </c>
      <c r="L40" s="5"/>
      <c r="M40" s="66"/>
      <c r="N40" s="66"/>
      <c r="O40" s="66"/>
      <c r="P40" s="60"/>
      <c r="Q40" s="68"/>
      <c r="R40" s="68"/>
      <c r="S40" s="67"/>
      <c r="T40" s="60"/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</row>
    <row r="41" spans="2:36" ht="16" x14ac:dyDescent="0.2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v>0</v>
      </c>
      <c r="L41" s="5"/>
      <c r="M41" s="66"/>
      <c r="N41" s="66"/>
      <c r="O41" s="66"/>
      <c r="P41" s="60"/>
      <c r="Q41" s="68"/>
      <c r="R41" s="68"/>
      <c r="S41" s="67"/>
      <c r="T41" s="60"/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</row>
    <row r="42" spans="2:36" ht="16" x14ac:dyDescent="0.2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v>0</v>
      </c>
      <c r="L42" s="5"/>
      <c r="M42" s="66"/>
      <c r="N42" s="66"/>
      <c r="O42" s="66"/>
      <c r="P42" s="60"/>
      <c r="Q42" s="68"/>
      <c r="R42" s="68"/>
      <c r="S42" s="67"/>
      <c r="T42" s="60"/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</row>
    <row r="43" spans="2:36" ht="16" x14ac:dyDescent="0.2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66"/>
      <c r="N43" s="66"/>
      <c r="O43" s="66"/>
      <c r="P43" s="60"/>
      <c r="Q43" s="68"/>
      <c r="R43" s="68"/>
      <c r="S43" s="67"/>
      <c r="T43" s="60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</row>
    <row r="44" spans="2:36" ht="16" x14ac:dyDescent="0.25">
      <c r="B44" s="7"/>
      <c r="C44" s="6" t="s">
        <v>14</v>
      </c>
      <c r="D44" s="6"/>
      <c r="E44" s="2"/>
      <c r="F44" s="2"/>
      <c r="G44" s="2"/>
      <c r="H44" s="5"/>
      <c r="I44" s="8"/>
      <c r="J44" s="12"/>
      <c r="K44" s="8"/>
      <c r="L44" s="5"/>
      <c r="M44" s="66"/>
      <c r="N44" s="66"/>
      <c r="O44" s="66"/>
      <c r="P44" s="60"/>
      <c r="Q44" s="68"/>
      <c r="R44" s="68"/>
      <c r="S44" s="68"/>
      <c r="T44" s="60"/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</row>
    <row r="45" spans="2:36" ht="16" x14ac:dyDescent="0.2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v>100000</v>
      </c>
      <c r="L45" s="5"/>
      <c r="M45" s="66"/>
      <c r="N45" s="66"/>
      <c r="O45" s="66"/>
      <c r="P45" s="60"/>
      <c r="Q45" s="68"/>
      <c r="R45" s="68"/>
      <c r="S45" s="67"/>
      <c r="T45" s="60"/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</row>
    <row r="46" spans="2:36" ht="16" x14ac:dyDescent="0.2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66"/>
      <c r="N46" s="66"/>
      <c r="O46" s="66"/>
      <c r="P46" s="60"/>
      <c r="Q46" s="68"/>
      <c r="R46" s="68"/>
      <c r="S46" s="68"/>
      <c r="T46" s="60"/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</row>
    <row r="47" spans="2:36" ht="19" x14ac:dyDescent="0.3">
      <c r="B47" s="7"/>
      <c r="C47" s="211" t="s">
        <v>98</v>
      </c>
      <c r="D47" s="213"/>
      <c r="E47" s="213"/>
      <c r="F47" s="213"/>
      <c r="G47" s="213"/>
      <c r="H47" s="5"/>
      <c r="I47" s="8"/>
      <c r="J47" s="12"/>
      <c r="K47" s="8"/>
      <c r="L47" s="5"/>
      <c r="M47" s="66"/>
      <c r="N47" s="66"/>
      <c r="O47" s="66"/>
      <c r="P47" s="60"/>
      <c r="Q47" s="68"/>
      <c r="R47" s="68"/>
      <c r="S47" s="68"/>
      <c r="T47" s="60"/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</row>
    <row r="48" spans="2:36" ht="19" x14ac:dyDescent="0.3">
      <c r="B48" s="7"/>
      <c r="C48" s="187"/>
      <c r="D48" s="188"/>
      <c r="E48" s="188"/>
      <c r="F48" s="188"/>
      <c r="G48" s="188"/>
      <c r="H48" s="5"/>
      <c r="I48" s="8"/>
      <c r="J48" s="12"/>
      <c r="K48" s="8"/>
      <c r="L48" s="5"/>
      <c r="M48" s="66"/>
      <c r="N48" s="66"/>
      <c r="O48" s="66"/>
      <c r="P48" s="60"/>
      <c r="Q48" s="68"/>
      <c r="R48" s="68"/>
      <c r="S48" s="68"/>
      <c r="T48" s="60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</row>
    <row r="49" spans="2:36" ht="16" x14ac:dyDescent="0.25">
      <c r="B49" s="7"/>
      <c r="C49" s="6" t="s">
        <v>15</v>
      </c>
      <c r="D49" s="6"/>
      <c r="E49" s="2"/>
      <c r="F49" s="2"/>
      <c r="G49" s="2"/>
      <c r="H49" s="5"/>
      <c r="I49" s="8"/>
      <c r="J49" s="12"/>
      <c r="K49" s="8"/>
      <c r="L49" s="5"/>
      <c r="M49" s="66"/>
      <c r="N49" s="66"/>
      <c r="O49" s="66"/>
      <c r="P49" s="60"/>
      <c r="Q49" s="68"/>
      <c r="R49" s="68"/>
      <c r="S49" s="68"/>
      <c r="T49" s="60"/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</row>
    <row r="50" spans="2:36" ht="16" x14ac:dyDescent="0.25">
      <c r="B50" s="7">
        <v>3000</v>
      </c>
      <c r="C50" s="2" t="s">
        <v>134</v>
      </c>
      <c r="D50" s="2"/>
      <c r="E50" s="2"/>
      <c r="F50" s="2"/>
      <c r="G50" s="2"/>
      <c r="H50" s="5"/>
      <c r="I50" s="8"/>
      <c r="J50" s="12"/>
      <c r="K50" s="8">
        <v>12000</v>
      </c>
      <c r="L50" s="5"/>
      <c r="M50" s="66"/>
      <c r="N50" s="66"/>
      <c r="O50" s="66"/>
      <c r="P50" s="60"/>
      <c r="Q50" s="68"/>
      <c r="R50" s="68"/>
      <c r="S50" s="67"/>
      <c r="T50" s="60"/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</row>
    <row r="51" spans="2:36" ht="16" x14ac:dyDescent="0.2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v>1000</v>
      </c>
      <c r="L51" s="5"/>
      <c r="M51" s="66"/>
      <c r="N51" s="66"/>
      <c r="O51" s="66"/>
      <c r="P51" s="60"/>
      <c r="Q51" s="68"/>
      <c r="R51" s="68"/>
      <c r="S51" s="67"/>
      <c r="T51" s="60"/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</row>
    <row r="52" spans="2:36" ht="16" x14ac:dyDescent="0.25">
      <c r="B52" s="7">
        <v>3200</v>
      </c>
      <c r="C52" s="2" t="s">
        <v>36</v>
      </c>
      <c r="D52" s="2"/>
      <c r="E52" s="2"/>
      <c r="F52" s="2"/>
      <c r="G52" s="2"/>
      <c r="H52" s="5"/>
      <c r="I52" s="8">
        <v>12700</v>
      </c>
      <c r="J52" s="12"/>
      <c r="K52" s="8"/>
      <c r="L52" s="5"/>
      <c r="M52" s="66"/>
      <c r="N52" s="66"/>
      <c r="O52" s="66"/>
      <c r="P52" s="60"/>
      <c r="Q52" s="67"/>
      <c r="R52" s="68"/>
      <c r="S52" s="68"/>
      <c r="T52" s="60"/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</row>
    <row r="53" spans="2:36" ht="16" x14ac:dyDescent="0.2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v>42520</v>
      </c>
      <c r="L53" s="5"/>
      <c r="M53" s="66"/>
      <c r="N53" s="66"/>
      <c r="O53" s="66"/>
      <c r="P53" s="60"/>
      <c r="Q53" s="68"/>
      <c r="R53" s="68"/>
      <c r="S53" s="67"/>
      <c r="T53" s="60"/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</row>
    <row r="54" spans="2:36" ht="16" x14ac:dyDescent="0.2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66"/>
      <c r="N54" s="66"/>
      <c r="O54" s="66"/>
      <c r="P54" s="60"/>
      <c r="Q54" s="68"/>
      <c r="R54" s="68"/>
      <c r="S54" s="68"/>
      <c r="T54" s="60"/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</row>
    <row r="55" spans="2:36" ht="19" x14ac:dyDescent="0.3">
      <c r="B55" s="7"/>
      <c r="C55" s="211" t="s">
        <v>99</v>
      </c>
      <c r="D55" s="212"/>
      <c r="E55" s="212"/>
      <c r="F55" s="212"/>
      <c r="G55" s="212"/>
      <c r="H55" s="5"/>
      <c r="I55" s="8"/>
      <c r="J55" s="12"/>
      <c r="K55" s="8"/>
      <c r="L55" s="5"/>
      <c r="M55" s="66"/>
      <c r="N55" s="66"/>
      <c r="O55" s="66"/>
      <c r="P55" s="60"/>
      <c r="Q55" s="68"/>
      <c r="R55" s="68"/>
      <c r="S55" s="68"/>
      <c r="T55" s="60"/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</row>
    <row r="56" spans="2:36" ht="19" x14ac:dyDescent="0.3">
      <c r="B56" s="7"/>
      <c r="C56" s="187"/>
      <c r="D56" s="189"/>
      <c r="E56" s="189"/>
      <c r="F56" s="189"/>
      <c r="G56" s="189"/>
      <c r="H56" s="5"/>
      <c r="I56" s="8"/>
      <c r="J56" s="12"/>
      <c r="K56" s="8"/>
      <c r="L56" s="5"/>
      <c r="M56" s="66"/>
      <c r="N56" s="66"/>
      <c r="O56" s="66"/>
      <c r="P56" s="60"/>
      <c r="Q56" s="68"/>
      <c r="R56" s="68"/>
      <c r="S56" s="68"/>
      <c r="T56" s="60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</row>
    <row r="57" spans="2:36" ht="16" x14ac:dyDescent="0.25">
      <c r="B57" s="7"/>
      <c r="C57" s="6" t="s">
        <v>100</v>
      </c>
      <c r="D57" s="6"/>
      <c r="E57" s="2"/>
      <c r="F57" s="2"/>
      <c r="G57" s="2"/>
      <c r="H57" s="2"/>
      <c r="I57" s="8"/>
      <c r="J57" s="12"/>
      <c r="K57" s="8"/>
      <c r="L57" s="5"/>
      <c r="M57" s="66"/>
      <c r="N57" s="66"/>
      <c r="O57" s="66"/>
      <c r="P57" s="60"/>
      <c r="Q57" s="68"/>
      <c r="R57" s="68"/>
      <c r="S57" s="68"/>
      <c r="T57" s="60"/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</row>
    <row r="58" spans="2:36" ht="16" x14ac:dyDescent="0.2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v>830000</v>
      </c>
      <c r="L58" s="5"/>
      <c r="M58" s="66"/>
      <c r="N58" s="66"/>
      <c r="O58" s="66"/>
      <c r="P58" s="60"/>
      <c r="Q58" s="67"/>
      <c r="R58" s="68"/>
      <c r="S58" s="67"/>
      <c r="T58" s="60"/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</row>
    <row r="59" spans="2:36" ht="16" x14ac:dyDescent="0.2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66"/>
      <c r="N59" s="66"/>
      <c r="O59" s="66"/>
      <c r="P59" s="60"/>
      <c r="Q59" s="67"/>
      <c r="R59" s="68"/>
      <c r="S59" s="67"/>
      <c r="T59" s="60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</row>
    <row r="60" spans="2:36" ht="16" x14ac:dyDescent="0.25">
      <c r="B60" s="7"/>
      <c r="C60" s="6" t="s">
        <v>101</v>
      </c>
      <c r="D60" s="6"/>
      <c r="E60" s="2"/>
      <c r="F60" s="2"/>
      <c r="G60" s="2"/>
      <c r="H60" s="2"/>
      <c r="I60" s="8"/>
      <c r="J60" s="12"/>
      <c r="K60" s="8"/>
      <c r="L60" s="5"/>
      <c r="M60" s="66"/>
      <c r="N60" s="66"/>
      <c r="O60" s="66"/>
      <c r="P60" s="60"/>
      <c r="Q60" s="68"/>
      <c r="R60" s="68"/>
      <c r="S60" s="68"/>
      <c r="T60" s="60"/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</row>
    <row r="61" spans="2:36" ht="16" x14ac:dyDescent="0.2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v>278000</v>
      </c>
      <c r="L61" s="5"/>
      <c r="M61" s="66"/>
      <c r="N61" s="66"/>
      <c r="O61" s="66"/>
      <c r="P61" s="60"/>
      <c r="Q61" s="67"/>
      <c r="R61" s="68"/>
      <c r="S61" s="67"/>
      <c r="T61" s="60"/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</row>
    <row r="62" spans="2:36" ht="16" x14ac:dyDescent="0.2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66"/>
      <c r="N62" s="66"/>
      <c r="O62" s="66"/>
      <c r="P62" s="60"/>
      <c r="Q62" s="68"/>
      <c r="R62" s="68"/>
      <c r="S62" s="68"/>
      <c r="T62" s="60"/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</row>
    <row r="63" spans="2:36" ht="19" x14ac:dyDescent="0.3">
      <c r="B63" s="7"/>
      <c r="C63" s="211" t="s">
        <v>9</v>
      </c>
      <c r="D63" s="213"/>
      <c r="E63" s="213"/>
      <c r="F63" s="213"/>
      <c r="G63" s="213"/>
      <c r="H63" s="5"/>
      <c r="I63" s="8"/>
      <c r="J63" s="12"/>
      <c r="K63" s="8"/>
      <c r="L63" s="5"/>
      <c r="M63" s="66"/>
      <c r="N63" s="66"/>
      <c r="O63" s="66"/>
      <c r="P63" s="60"/>
      <c r="Q63" s="68"/>
      <c r="R63" s="68"/>
      <c r="S63" s="68"/>
      <c r="T63" s="60"/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</row>
    <row r="64" spans="2:36" ht="19" x14ac:dyDescent="0.3">
      <c r="B64" s="7"/>
      <c r="C64" s="187"/>
      <c r="D64" s="188"/>
      <c r="E64" s="188"/>
      <c r="F64" s="188"/>
      <c r="G64" s="188"/>
      <c r="H64" s="5"/>
      <c r="I64" s="8"/>
      <c r="J64" s="12"/>
      <c r="K64" s="8"/>
      <c r="L64" s="5"/>
      <c r="M64" s="66"/>
      <c r="N64" s="66"/>
      <c r="O64" s="66"/>
      <c r="P64" s="60"/>
      <c r="Q64" s="68"/>
      <c r="R64" s="68"/>
      <c r="S64" s="68"/>
      <c r="T64" s="60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</row>
    <row r="65" spans="2:36" ht="16" x14ac:dyDescent="0.25">
      <c r="B65" s="7"/>
      <c r="C65" s="6" t="s">
        <v>126</v>
      </c>
      <c r="D65" s="6"/>
      <c r="E65" s="2"/>
      <c r="F65" s="2"/>
      <c r="G65" s="2"/>
      <c r="H65" s="5"/>
      <c r="I65" s="8"/>
      <c r="J65" s="12"/>
      <c r="K65" s="8"/>
      <c r="L65" s="5"/>
      <c r="M65" s="66"/>
      <c r="N65" s="66"/>
      <c r="O65" s="66"/>
      <c r="P65" s="60"/>
      <c r="Q65" s="68"/>
      <c r="R65" s="68"/>
      <c r="S65" s="68"/>
      <c r="T65" s="60"/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</row>
    <row r="66" spans="2:36" ht="16" x14ac:dyDescent="0.25">
      <c r="B66" s="7">
        <v>5000</v>
      </c>
      <c r="C66" s="2" t="s">
        <v>130</v>
      </c>
      <c r="D66" s="2"/>
      <c r="E66" s="2"/>
      <c r="F66" s="2"/>
      <c r="G66" s="2"/>
      <c r="H66" s="5"/>
      <c r="I66" s="8">
        <f>+(K58+K61)*0.39</f>
        <v>432120</v>
      </c>
      <c r="J66" s="12"/>
      <c r="K66" s="8" t="s">
        <v>48</v>
      </c>
      <c r="L66" s="5"/>
      <c r="M66" s="66"/>
      <c r="N66" s="66"/>
      <c r="O66" s="66"/>
      <c r="P66" s="60"/>
      <c r="Q66" s="67"/>
      <c r="R66" s="68"/>
      <c r="S66" s="67"/>
      <c r="T66" s="60"/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</row>
    <row r="67" spans="2:36" ht="16" x14ac:dyDescent="0.2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66"/>
      <c r="N67" s="66"/>
      <c r="O67" s="66"/>
      <c r="P67" s="60"/>
      <c r="Q67" s="67"/>
      <c r="R67" s="68"/>
      <c r="S67" s="67"/>
      <c r="T67" s="60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</row>
    <row r="68" spans="2:36" ht="16" x14ac:dyDescent="0.25">
      <c r="B68" s="7"/>
      <c r="C68" s="6" t="s">
        <v>111</v>
      </c>
      <c r="D68" s="6"/>
      <c r="E68" s="2"/>
      <c r="F68" s="2"/>
      <c r="G68" s="2"/>
      <c r="H68" s="5"/>
      <c r="I68" s="8"/>
      <c r="J68" s="12"/>
      <c r="K68" s="8"/>
      <c r="L68" s="5"/>
      <c r="M68" s="66"/>
      <c r="N68" s="66"/>
      <c r="O68" s="66"/>
      <c r="P68" s="60"/>
      <c r="Q68" s="68"/>
      <c r="R68" s="68"/>
      <c r="S68" s="68"/>
      <c r="T68" s="60"/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</row>
    <row r="69" spans="2:36" ht="16" x14ac:dyDescent="0.25">
      <c r="B69" s="7">
        <v>7000</v>
      </c>
      <c r="C69" s="2" t="s">
        <v>124</v>
      </c>
      <c r="D69" s="2"/>
      <c r="E69" s="2"/>
      <c r="F69" s="2"/>
      <c r="G69" s="2"/>
      <c r="H69" s="5"/>
      <c r="I69" s="8">
        <f>+(K58+K61)*0.37</f>
        <v>409960</v>
      </c>
      <c r="J69" s="12"/>
      <c r="K69" s="8" t="s">
        <v>48</v>
      </c>
      <c r="L69" s="5"/>
      <c r="M69" s="66"/>
      <c r="N69" s="66"/>
      <c r="O69" s="66"/>
      <c r="P69" s="60"/>
      <c r="Q69" s="67"/>
      <c r="R69" s="68"/>
      <c r="S69" s="67"/>
      <c r="T69" s="60"/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</row>
    <row r="70" spans="2:36" ht="16" x14ac:dyDescent="0.2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66"/>
      <c r="N70" s="66"/>
      <c r="O70" s="66"/>
      <c r="P70" s="60"/>
      <c r="Q70" s="68"/>
      <c r="R70" s="68"/>
      <c r="S70" s="68"/>
      <c r="T70" s="60"/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</row>
    <row r="71" spans="2:36" ht="19" x14ac:dyDescent="0.3">
      <c r="B71" s="7"/>
      <c r="C71" s="211" t="s">
        <v>112</v>
      </c>
      <c r="D71" s="212"/>
      <c r="E71" s="212"/>
      <c r="F71" s="212"/>
      <c r="G71" s="212"/>
      <c r="H71" s="5"/>
      <c r="I71" s="8"/>
      <c r="J71" s="12"/>
      <c r="K71" s="8"/>
      <c r="L71" s="5"/>
      <c r="M71" s="66"/>
      <c r="N71" s="66"/>
      <c r="O71" s="66"/>
      <c r="P71" s="60"/>
      <c r="Q71" s="68"/>
      <c r="R71" s="68"/>
      <c r="S71" s="68"/>
      <c r="T71" s="60"/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</row>
    <row r="72" spans="2:36" ht="19" x14ac:dyDescent="0.3">
      <c r="B72" s="7"/>
      <c r="C72" s="187"/>
      <c r="D72" s="189"/>
      <c r="E72" s="189"/>
      <c r="F72" s="189"/>
      <c r="G72" s="189"/>
      <c r="H72" s="5"/>
      <c r="I72" s="8"/>
      <c r="J72" s="12"/>
      <c r="K72" s="8"/>
      <c r="L72" s="5"/>
      <c r="M72" s="66"/>
      <c r="N72" s="66"/>
      <c r="O72" s="66"/>
      <c r="P72" s="60"/>
      <c r="Q72" s="68"/>
      <c r="R72" s="68"/>
      <c r="S72" s="68"/>
      <c r="T72" s="60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</row>
    <row r="73" spans="2:36" ht="16" x14ac:dyDescent="0.25">
      <c r="B73" s="7"/>
      <c r="C73" s="6" t="s">
        <v>129</v>
      </c>
      <c r="D73" s="6"/>
      <c r="E73" s="2"/>
      <c r="F73" s="2"/>
      <c r="G73" s="2"/>
      <c r="H73" s="2"/>
      <c r="I73" s="8"/>
      <c r="J73" s="12"/>
      <c r="K73" s="8"/>
      <c r="L73" s="5"/>
      <c r="M73" s="66"/>
      <c r="N73" s="66"/>
      <c r="O73" s="66"/>
      <c r="P73" s="60"/>
      <c r="Q73" s="68"/>
      <c r="R73" s="68"/>
      <c r="S73" s="68"/>
      <c r="T73" s="60"/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</row>
    <row r="74" spans="2:36" ht="16" x14ac:dyDescent="0.25">
      <c r="B74" s="7">
        <v>7305</v>
      </c>
      <c r="C74" s="2" t="s">
        <v>40</v>
      </c>
      <c r="D74" s="2"/>
      <c r="E74" s="2"/>
      <c r="F74" s="2"/>
      <c r="G74" s="2"/>
      <c r="H74" s="2"/>
      <c r="I74" s="8">
        <f>+(K58+K61)*0.05</f>
        <v>55400</v>
      </c>
      <c r="J74" s="12"/>
      <c r="K74" s="8" t="s">
        <v>48</v>
      </c>
      <c r="L74" s="5"/>
      <c r="M74" s="66"/>
      <c r="N74" s="66"/>
      <c r="O74" s="66"/>
      <c r="P74" s="60"/>
      <c r="Q74" s="67"/>
      <c r="R74" s="68"/>
      <c r="S74" s="67"/>
      <c r="T74" s="60"/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</row>
    <row r="75" spans="2:36" ht="16" x14ac:dyDescent="0.25">
      <c r="B75" s="7">
        <v>7370</v>
      </c>
      <c r="C75" s="2" t="s">
        <v>102</v>
      </c>
      <c r="D75" s="2"/>
      <c r="E75" s="2"/>
      <c r="F75" s="2"/>
      <c r="G75" s="2"/>
      <c r="H75" s="2"/>
      <c r="I75" s="8">
        <v>5000</v>
      </c>
      <c r="J75" s="12"/>
      <c r="K75" s="8"/>
      <c r="L75" s="5"/>
      <c r="M75" s="66"/>
      <c r="N75" s="66"/>
      <c r="O75" s="66"/>
      <c r="P75" s="60"/>
      <c r="Q75" s="67"/>
      <c r="R75" s="68"/>
      <c r="S75" s="67"/>
      <c r="T75" s="60"/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</row>
    <row r="76" spans="2:36" ht="16" x14ac:dyDescent="0.2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66"/>
      <c r="N76" s="66"/>
      <c r="O76" s="66"/>
      <c r="P76" s="60"/>
      <c r="Q76" s="67"/>
      <c r="R76" s="68"/>
      <c r="S76" s="67"/>
      <c r="T76" s="60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</row>
    <row r="77" spans="2:36" ht="16" x14ac:dyDescent="0.25">
      <c r="B77" s="7"/>
      <c r="C77" s="6" t="s">
        <v>113</v>
      </c>
      <c r="D77" s="6"/>
      <c r="E77" s="6"/>
      <c r="F77" s="2"/>
      <c r="G77" s="2"/>
      <c r="H77" s="2"/>
      <c r="I77" s="8"/>
      <c r="J77" s="12"/>
      <c r="K77" s="8"/>
      <c r="L77" s="5"/>
      <c r="M77" s="66"/>
      <c r="N77" s="66"/>
      <c r="O77" s="66"/>
      <c r="P77" s="60"/>
      <c r="Q77" s="68"/>
      <c r="R77" s="68"/>
      <c r="S77" s="68"/>
      <c r="T77" s="60"/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</row>
    <row r="78" spans="2:36" ht="16" x14ac:dyDescent="0.25">
      <c r="B78" s="7">
        <v>7422</v>
      </c>
      <c r="C78" s="2" t="s">
        <v>29</v>
      </c>
      <c r="D78" s="2"/>
      <c r="E78" s="2"/>
      <c r="F78" s="2"/>
      <c r="G78" s="2"/>
      <c r="H78" s="2"/>
      <c r="I78" s="8">
        <f>500*11</f>
        <v>5500</v>
      </c>
      <c r="J78" s="12"/>
      <c r="K78" s="8"/>
      <c r="L78" s="5"/>
      <c r="M78" s="66"/>
      <c r="N78" s="66"/>
      <c r="O78" s="66"/>
      <c r="P78" s="60"/>
      <c r="Q78" s="67"/>
      <c r="R78" s="68"/>
      <c r="S78" s="67"/>
      <c r="T78" s="60"/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</row>
    <row r="79" spans="2:36" ht="16" x14ac:dyDescent="0.25">
      <c r="B79" s="7">
        <v>7438</v>
      </c>
      <c r="C79" s="2" t="s">
        <v>114</v>
      </c>
      <c r="D79" s="2"/>
      <c r="E79" s="2"/>
      <c r="F79" s="2"/>
      <c r="G79" s="2"/>
      <c r="H79" s="2"/>
      <c r="I79" s="8">
        <v>4000</v>
      </c>
      <c r="J79" s="12"/>
      <c r="K79" s="8"/>
      <c r="L79" s="5"/>
      <c r="M79" s="66"/>
      <c r="N79" s="66"/>
      <c r="O79" s="66"/>
      <c r="P79" s="60"/>
      <c r="Q79" s="67"/>
      <c r="R79" s="68"/>
      <c r="S79" s="67"/>
      <c r="T79" s="60"/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</row>
    <row r="80" spans="2:36" ht="16" x14ac:dyDescent="0.25">
      <c r="B80" s="7">
        <v>7498</v>
      </c>
      <c r="C80" s="2" t="s">
        <v>115</v>
      </c>
      <c r="D80" s="2"/>
      <c r="E80" s="2"/>
      <c r="F80" s="2"/>
      <c r="G80" s="2"/>
      <c r="H80" s="2"/>
      <c r="I80" s="8">
        <v>166000</v>
      </c>
      <c r="J80" s="12"/>
      <c r="K80" s="8"/>
      <c r="L80" s="5"/>
      <c r="M80" s="66"/>
      <c r="N80" s="66"/>
      <c r="O80" s="66"/>
      <c r="P80" s="60"/>
      <c r="Q80" s="67"/>
      <c r="R80" s="68"/>
      <c r="S80" s="67"/>
      <c r="T80" s="60"/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</row>
    <row r="81" spans="2:36" ht="16" x14ac:dyDescent="0.2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66"/>
      <c r="N81" s="66"/>
      <c r="O81" s="66"/>
      <c r="P81" s="60"/>
      <c r="Q81" s="67"/>
      <c r="R81" s="68"/>
      <c r="S81" s="67"/>
      <c r="T81" s="60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</row>
    <row r="82" spans="2:36" ht="16" x14ac:dyDescent="0.25">
      <c r="B82" s="7"/>
      <c r="C82" s="6" t="s">
        <v>128</v>
      </c>
      <c r="D82" s="6"/>
      <c r="E82" s="6"/>
      <c r="F82" s="2"/>
      <c r="G82" s="2"/>
      <c r="H82" s="2"/>
      <c r="I82" s="8"/>
      <c r="J82" s="12"/>
      <c r="K82" s="8"/>
      <c r="L82" s="5"/>
      <c r="M82" s="66"/>
      <c r="N82" s="66"/>
      <c r="O82" s="66"/>
      <c r="P82" s="60"/>
      <c r="Q82" s="68"/>
      <c r="R82" s="68"/>
      <c r="S82" s="68"/>
      <c r="T82" s="60"/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</row>
    <row r="83" spans="2:36" ht="16" x14ac:dyDescent="0.25">
      <c r="B83" s="7">
        <v>7525</v>
      </c>
      <c r="C83" s="2" t="s">
        <v>41</v>
      </c>
      <c r="D83" s="2"/>
      <c r="E83" s="2"/>
      <c r="F83" s="2"/>
      <c r="G83" s="2"/>
      <c r="H83" s="2"/>
      <c r="I83" s="8">
        <f>500*11</f>
        <v>5500</v>
      </c>
      <c r="J83" s="12"/>
      <c r="K83" s="8"/>
      <c r="L83" s="5"/>
      <c r="M83" s="66"/>
      <c r="N83" s="66"/>
      <c r="O83" s="66"/>
      <c r="P83" s="60"/>
      <c r="Q83" s="67"/>
      <c r="R83" s="68"/>
      <c r="S83" s="67"/>
      <c r="T83" s="60"/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</row>
    <row r="84" spans="2:36" ht="16" x14ac:dyDescent="0.2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66"/>
      <c r="N84" s="66"/>
      <c r="O84" s="66"/>
      <c r="P84" s="60"/>
      <c r="Q84" s="67"/>
      <c r="R84" s="68"/>
      <c r="S84" s="67"/>
      <c r="T84" s="60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</row>
    <row r="85" spans="2:36" ht="16" x14ac:dyDescent="0.25">
      <c r="B85" s="7"/>
      <c r="C85" s="6" t="s">
        <v>127</v>
      </c>
      <c r="D85" s="6"/>
      <c r="E85" s="6"/>
      <c r="F85" s="2"/>
      <c r="G85" s="2"/>
      <c r="H85" s="2"/>
      <c r="I85" s="8"/>
      <c r="J85" s="12"/>
      <c r="K85" s="8"/>
      <c r="L85" s="5"/>
      <c r="M85" s="66"/>
      <c r="N85" s="66"/>
      <c r="O85" s="66"/>
      <c r="P85" s="60"/>
      <c r="Q85" s="68"/>
      <c r="R85" s="68"/>
      <c r="S85" s="68"/>
      <c r="T85" s="60"/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</row>
    <row r="86" spans="2:36" ht="16" x14ac:dyDescent="0.25">
      <c r="B86" s="7">
        <v>7615</v>
      </c>
      <c r="C86" s="2" t="s">
        <v>42</v>
      </c>
      <c r="D86" s="2"/>
      <c r="E86" s="2"/>
      <c r="F86" s="2"/>
      <c r="G86" s="2"/>
      <c r="H86" s="2"/>
      <c r="I86" s="8">
        <v>12000</v>
      </c>
      <c r="J86" s="12"/>
      <c r="K86" s="8"/>
      <c r="L86" s="5"/>
      <c r="M86" s="66"/>
      <c r="N86" s="66"/>
      <c r="O86" s="66"/>
      <c r="P86" s="60"/>
      <c r="Q86" s="67"/>
      <c r="R86" s="68"/>
      <c r="S86" s="67"/>
      <c r="T86" s="60"/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</row>
    <row r="87" spans="2:36" ht="16" x14ac:dyDescent="0.2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66"/>
      <c r="N87" s="66"/>
      <c r="O87" s="66"/>
      <c r="P87" s="60"/>
      <c r="Q87" s="67"/>
      <c r="R87" s="68"/>
      <c r="S87" s="67"/>
      <c r="T87" s="60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</row>
    <row r="88" spans="2:36" ht="16" x14ac:dyDescent="0.25">
      <c r="B88" s="7"/>
      <c r="C88" s="6" t="s">
        <v>16</v>
      </c>
      <c r="D88" s="6"/>
      <c r="E88" s="2"/>
      <c r="F88" s="2"/>
      <c r="G88" s="2"/>
      <c r="H88" s="2"/>
      <c r="I88" s="8"/>
      <c r="J88" s="12"/>
      <c r="K88" s="8"/>
      <c r="L88" s="5"/>
      <c r="M88" s="66"/>
      <c r="N88" s="66"/>
      <c r="O88" s="66"/>
      <c r="P88" s="60"/>
      <c r="Q88" s="68"/>
      <c r="R88" s="68"/>
      <c r="S88" s="68"/>
      <c r="T88" s="60"/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</row>
    <row r="89" spans="2:36" ht="16" x14ac:dyDescent="0.25">
      <c r="B89" s="7">
        <v>7705</v>
      </c>
      <c r="C89" s="2" t="s">
        <v>0</v>
      </c>
      <c r="D89" s="2"/>
      <c r="E89" s="2"/>
      <c r="F89" s="2"/>
      <c r="G89" s="2"/>
      <c r="H89" s="2"/>
      <c r="I89" s="8">
        <f>0.01*(K58+K61)</f>
        <v>11080</v>
      </c>
      <c r="J89" s="12"/>
      <c r="K89" s="8"/>
      <c r="L89" s="5"/>
      <c r="M89" s="66"/>
      <c r="N89" s="66"/>
      <c r="O89" s="66"/>
      <c r="P89" s="60"/>
      <c r="Q89" s="67"/>
      <c r="R89" s="68"/>
      <c r="S89" s="67"/>
      <c r="T89" s="60"/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</row>
    <row r="90" spans="2:36" ht="16" x14ac:dyDescent="0.2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66"/>
      <c r="N90" s="66"/>
      <c r="O90" s="66"/>
      <c r="P90" s="60"/>
      <c r="Q90" s="67"/>
      <c r="R90" s="68"/>
      <c r="S90" s="67"/>
      <c r="T90" s="60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</row>
    <row r="91" spans="2:36" ht="16" x14ac:dyDescent="0.25">
      <c r="B91" s="7"/>
      <c r="C91" s="6" t="s">
        <v>17</v>
      </c>
      <c r="D91" s="6"/>
      <c r="E91" s="6"/>
      <c r="F91" s="2"/>
      <c r="G91" s="2"/>
      <c r="H91" s="2"/>
      <c r="I91" s="8"/>
      <c r="J91" s="12"/>
      <c r="K91" s="8"/>
      <c r="L91" s="5"/>
      <c r="M91" s="66"/>
      <c r="N91" s="66"/>
      <c r="O91" s="66"/>
      <c r="P91" s="60"/>
      <c r="Q91" s="68"/>
      <c r="R91" s="68"/>
      <c r="S91" s="68"/>
      <c r="T91" s="60"/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</row>
    <row r="92" spans="2:36" ht="16" x14ac:dyDescent="0.25">
      <c r="B92" s="7">
        <v>7820</v>
      </c>
      <c r="C92" s="2" t="s">
        <v>1</v>
      </c>
      <c r="D92" s="2"/>
      <c r="E92" s="2"/>
      <c r="F92" s="2"/>
      <c r="G92" s="2"/>
      <c r="H92" s="2"/>
      <c r="I92" s="8">
        <f>0.001*(K58+K61)</f>
        <v>1108</v>
      </c>
      <c r="J92" s="12"/>
      <c r="K92" s="8"/>
      <c r="L92" s="5"/>
      <c r="M92" s="66"/>
      <c r="N92" s="66"/>
      <c r="O92" s="66"/>
      <c r="P92" s="60"/>
      <c r="Q92" s="67"/>
      <c r="R92" s="68"/>
      <c r="S92" s="67"/>
      <c r="T92" s="60"/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</row>
    <row r="93" spans="2:36" ht="16" x14ac:dyDescent="0.25">
      <c r="B93" s="7">
        <v>7835</v>
      </c>
      <c r="C93" s="2" t="s">
        <v>93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66"/>
      <c r="N93" s="66"/>
      <c r="O93" s="66"/>
      <c r="P93" s="60"/>
      <c r="Q93" s="67"/>
      <c r="R93" s="68"/>
      <c r="S93" s="67"/>
      <c r="T93" s="60"/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</row>
    <row r="94" spans="2:36" ht="16" x14ac:dyDescent="0.25">
      <c r="B94" s="7">
        <v>7845</v>
      </c>
      <c r="C94" s="2" t="s">
        <v>135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66"/>
      <c r="N94" s="66"/>
      <c r="O94" s="66"/>
      <c r="P94" s="60"/>
      <c r="Q94" s="67"/>
      <c r="R94" s="68"/>
      <c r="S94" s="67"/>
      <c r="T94" s="60"/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</row>
    <row r="95" spans="2:36" ht="16" x14ac:dyDescent="0.25">
      <c r="B95" s="7">
        <v>7855</v>
      </c>
      <c r="C95" s="2" t="s">
        <v>3</v>
      </c>
      <c r="D95" s="2"/>
      <c r="E95" s="2"/>
      <c r="F95" s="2"/>
      <c r="G95" s="2"/>
      <c r="H95" s="2"/>
      <c r="I95" s="8">
        <v>3000</v>
      </c>
      <c r="J95" s="12"/>
      <c r="K95" s="8"/>
      <c r="L95" s="5"/>
      <c r="M95" s="66"/>
      <c r="N95" s="66"/>
      <c r="O95" s="66"/>
      <c r="P95" s="60"/>
      <c r="Q95" s="67"/>
      <c r="R95" s="68"/>
      <c r="S95" s="67"/>
      <c r="T95" s="60"/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</row>
    <row r="96" spans="2:36" ht="16" x14ac:dyDescent="0.2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66"/>
      <c r="N96" s="66"/>
      <c r="O96" s="66"/>
      <c r="P96" s="60"/>
      <c r="Q96" s="67"/>
      <c r="R96" s="68"/>
      <c r="S96" s="67"/>
      <c r="T96" s="60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</row>
    <row r="97" spans="2:36" ht="16" x14ac:dyDescent="0.25">
      <c r="B97" s="7"/>
      <c r="C97" s="6" t="s">
        <v>18</v>
      </c>
      <c r="D97" s="6"/>
      <c r="E97" s="6"/>
      <c r="F97" s="2"/>
      <c r="G97" s="2"/>
      <c r="H97" s="2"/>
      <c r="I97" s="8"/>
      <c r="J97" s="12"/>
      <c r="K97" s="8"/>
      <c r="L97" s="5"/>
      <c r="M97" s="66"/>
      <c r="N97" s="66"/>
      <c r="O97" s="66"/>
      <c r="P97" s="60"/>
      <c r="Q97" s="68"/>
      <c r="R97" s="68"/>
      <c r="S97" s="68"/>
      <c r="T97" s="60"/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</row>
    <row r="98" spans="2:36" ht="16" x14ac:dyDescent="0.25">
      <c r="B98" s="7">
        <v>7904</v>
      </c>
      <c r="C98" s="2" t="s">
        <v>2</v>
      </c>
      <c r="D98" s="2"/>
      <c r="E98" s="2"/>
      <c r="F98" s="2"/>
      <c r="G98" s="2"/>
      <c r="H98" s="2"/>
      <c r="I98" s="8">
        <v>6000</v>
      </c>
      <c r="J98" s="12"/>
      <c r="K98" s="8"/>
      <c r="L98" s="5"/>
      <c r="M98" s="66"/>
      <c r="N98" s="66"/>
      <c r="O98" s="66"/>
      <c r="P98" s="60"/>
      <c r="Q98" s="67"/>
      <c r="R98" s="68"/>
      <c r="S98" s="67"/>
      <c r="T98" s="60"/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</row>
    <row r="99" spans="2:36" ht="16" x14ac:dyDescent="0.2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66"/>
      <c r="N99" s="66"/>
      <c r="O99" s="66"/>
      <c r="P99" s="60"/>
      <c r="Q99" s="68"/>
      <c r="R99" s="68"/>
      <c r="S99" s="68"/>
      <c r="T99" s="60"/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</row>
    <row r="100" spans="2:36" ht="19" x14ac:dyDescent="0.3">
      <c r="B100" s="7"/>
      <c r="C100" s="211" t="s">
        <v>103</v>
      </c>
      <c r="D100" s="212"/>
      <c r="E100" s="212"/>
      <c r="F100" s="212"/>
      <c r="G100" s="212"/>
      <c r="H100" s="5"/>
      <c r="I100" s="8"/>
      <c r="J100" s="12"/>
      <c r="K100" s="8"/>
      <c r="L100" s="5"/>
      <c r="M100" s="66"/>
      <c r="N100" s="66"/>
      <c r="O100" s="66"/>
      <c r="P100" s="60"/>
      <c r="Q100" s="68"/>
      <c r="R100" s="68"/>
      <c r="S100" s="68"/>
      <c r="T100" s="60"/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</row>
    <row r="101" spans="2:36" ht="19" x14ac:dyDescent="0.3">
      <c r="B101" s="7"/>
      <c r="C101" s="187"/>
      <c r="D101" s="189"/>
      <c r="E101" s="189"/>
      <c r="F101" s="189"/>
      <c r="G101" s="189"/>
      <c r="H101" s="5"/>
      <c r="I101" s="8"/>
      <c r="J101" s="12"/>
      <c r="K101" s="8"/>
      <c r="L101" s="5"/>
      <c r="M101" s="66"/>
      <c r="N101" s="66"/>
      <c r="O101" s="66"/>
      <c r="P101" s="60"/>
      <c r="Q101" s="68"/>
      <c r="R101" s="68"/>
      <c r="S101" s="68"/>
      <c r="T101" s="60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</row>
    <row r="102" spans="2:36" ht="16" x14ac:dyDescent="0.25">
      <c r="B102" s="7"/>
      <c r="C102" s="6" t="s">
        <v>19</v>
      </c>
      <c r="D102" s="6"/>
      <c r="E102" s="2"/>
      <c r="F102" s="2"/>
      <c r="G102" s="2"/>
      <c r="H102" s="5"/>
      <c r="I102" s="8"/>
      <c r="J102" s="12"/>
      <c r="K102" s="8"/>
      <c r="L102" s="5"/>
      <c r="M102" s="66"/>
      <c r="N102" s="66"/>
      <c r="O102" s="66"/>
      <c r="P102" s="60"/>
      <c r="Q102" s="68"/>
      <c r="R102" s="68"/>
      <c r="S102" s="68"/>
      <c r="T102" s="60"/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</row>
    <row r="103" spans="2:36" ht="16" x14ac:dyDescent="0.2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300*11</f>
        <v>3300</v>
      </c>
      <c r="J103" s="12"/>
      <c r="K103" s="8"/>
      <c r="L103" s="5"/>
      <c r="M103" s="66"/>
      <c r="N103" s="66"/>
      <c r="O103" s="66"/>
      <c r="P103" s="60"/>
      <c r="Q103" s="67"/>
      <c r="R103" s="68"/>
      <c r="S103" s="67"/>
      <c r="T103" s="60"/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</row>
    <row r="104" spans="2:36" ht="16" x14ac:dyDescent="0.2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66"/>
      <c r="N104" s="66"/>
      <c r="O104" s="66"/>
      <c r="P104" s="60"/>
      <c r="Q104" s="68"/>
      <c r="R104" s="68"/>
      <c r="S104" s="68"/>
      <c r="T104" s="60"/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</row>
    <row r="105" spans="2:36" ht="16" x14ac:dyDescent="0.2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66"/>
      <c r="N105" s="66"/>
      <c r="O105" s="66"/>
      <c r="P105" s="60"/>
      <c r="Q105" s="68"/>
      <c r="R105" s="68"/>
      <c r="S105" s="68"/>
      <c r="T105" s="60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</row>
    <row r="106" spans="2:36" ht="16" x14ac:dyDescent="0.25">
      <c r="B106" s="7"/>
      <c r="C106" s="6" t="s">
        <v>20</v>
      </c>
      <c r="D106" s="6"/>
      <c r="E106" s="2"/>
      <c r="F106" s="2"/>
      <c r="G106" s="2"/>
      <c r="H106" s="5"/>
      <c r="I106" s="8"/>
      <c r="J106" s="12"/>
      <c r="K106" s="8"/>
      <c r="L106" s="5"/>
      <c r="M106" s="66"/>
      <c r="N106" s="66"/>
      <c r="O106" s="66"/>
      <c r="P106" s="60"/>
      <c r="Q106" s="68"/>
      <c r="R106" s="68"/>
      <c r="S106" s="68"/>
      <c r="T106" s="60"/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</row>
    <row r="107" spans="2:36" ht="16" x14ac:dyDescent="0.25">
      <c r="B107" s="7">
        <v>8500</v>
      </c>
      <c r="C107" s="2" t="s">
        <v>104</v>
      </c>
      <c r="D107" s="2"/>
      <c r="E107" s="2"/>
      <c r="F107" s="2"/>
      <c r="G107" s="2"/>
      <c r="H107" s="5"/>
      <c r="I107" s="8">
        <v>12000</v>
      </c>
      <c r="J107" s="12"/>
      <c r="K107" s="8"/>
      <c r="L107" s="5"/>
      <c r="M107" s="66"/>
      <c r="N107" s="66"/>
      <c r="O107" s="66"/>
      <c r="P107" s="60"/>
      <c r="Q107" s="68"/>
      <c r="R107" s="68"/>
      <c r="S107" s="68"/>
      <c r="T107" s="60"/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</row>
    <row r="108" spans="2:36" ht="16" x14ac:dyDescent="0.25">
      <c r="B108" s="7">
        <v>8600</v>
      </c>
      <c r="C108" s="2" t="s">
        <v>105</v>
      </c>
      <c r="D108" s="2"/>
      <c r="E108" s="2"/>
      <c r="F108" s="2"/>
      <c r="G108" s="2"/>
      <c r="H108" s="5"/>
      <c r="I108" s="8">
        <v>1000</v>
      </c>
      <c r="J108" s="12"/>
      <c r="K108" s="8"/>
      <c r="L108" s="5"/>
      <c r="M108" s="66"/>
      <c r="N108" s="66"/>
      <c r="O108" s="66"/>
      <c r="P108" s="60"/>
      <c r="Q108" s="68"/>
      <c r="R108" s="68"/>
      <c r="S108" s="68"/>
      <c r="T108" s="60"/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</row>
    <row r="109" spans="2:36" ht="16" x14ac:dyDescent="0.2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66"/>
      <c r="N109" s="66"/>
      <c r="O109" s="66"/>
      <c r="P109" s="60"/>
      <c r="Q109" s="68"/>
      <c r="R109" s="68"/>
      <c r="S109" s="68"/>
      <c r="T109" s="60"/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</row>
    <row r="110" spans="2:36" ht="19" x14ac:dyDescent="0.3">
      <c r="B110" s="7"/>
      <c r="C110" s="211" t="s">
        <v>106</v>
      </c>
      <c r="D110" s="212"/>
      <c r="E110" s="212"/>
      <c r="F110" s="212"/>
      <c r="G110" s="212"/>
      <c r="H110" s="5"/>
      <c r="I110" s="8"/>
      <c r="J110" s="12"/>
      <c r="K110" s="8"/>
      <c r="L110" s="5"/>
      <c r="M110" s="66"/>
      <c r="N110" s="66"/>
      <c r="O110" s="66"/>
      <c r="P110" s="60"/>
      <c r="Q110" s="68"/>
      <c r="R110" s="68"/>
      <c r="S110" s="68"/>
      <c r="T110" s="60"/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</row>
    <row r="111" spans="2:36" ht="19" x14ac:dyDescent="0.3">
      <c r="B111" s="7"/>
      <c r="C111" s="187"/>
      <c r="D111" s="189"/>
      <c r="E111" s="189"/>
      <c r="F111" s="189"/>
      <c r="G111" s="189"/>
      <c r="H111" s="5"/>
      <c r="I111" s="8"/>
      <c r="J111" s="12"/>
      <c r="K111" s="8"/>
      <c r="L111" s="5"/>
      <c r="M111" s="66"/>
      <c r="N111" s="66"/>
      <c r="O111" s="66"/>
      <c r="P111" s="60"/>
      <c r="Q111" s="68"/>
      <c r="R111" s="68"/>
      <c r="S111" s="68"/>
      <c r="T111" s="60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</row>
    <row r="112" spans="2:36" ht="16" x14ac:dyDescent="0.2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66"/>
      <c r="N112" s="66"/>
      <c r="O112" s="66"/>
      <c r="P112" s="60"/>
      <c r="Q112" s="68"/>
      <c r="R112" s="68"/>
      <c r="S112" s="68"/>
      <c r="T112" s="60"/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</row>
    <row r="113" spans="2:36" ht="17" thickBot="1" x14ac:dyDescent="0.3">
      <c r="B113" s="1"/>
      <c r="C113" s="5"/>
      <c r="D113" s="5"/>
      <c r="E113" s="5"/>
      <c r="F113" s="5"/>
      <c r="G113" s="5"/>
      <c r="H113" s="5"/>
      <c r="I113" s="41">
        <f>SUM(I10:I112)</f>
        <v>1414020</v>
      </c>
      <c r="J113" s="12"/>
      <c r="K113" s="41">
        <f>SUM(K10:K112)</f>
        <v>1414020</v>
      </c>
      <c r="L113" s="9" t="s">
        <v>48</v>
      </c>
      <c r="M113" s="66"/>
      <c r="N113" s="66"/>
      <c r="O113" s="66"/>
      <c r="P113" s="60"/>
      <c r="Q113" s="67"/>
      <c r="R113" s="68"/>
      <c r="S113" s="67"/>
      <c r="T113" s="60"/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</row>
    <row r="114" spans="2:36" ht="17" thickTop="1" x14ac:dyDescent="0.25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68"/>
      <c r="N114" s="68"/>
      <c r="O114" s="68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14"/>
    </row>
    <row r="115" spans="2:36" ht="16" x14ac:dyDescent="0.25">
      <c r="B115" s="1"/>
      <c r="C115" s="5"/>
      <c r="D115" s="5"/>
      <c r="E115" s="5"/>
      <c r="F115" s="5"/>
      <c r="G115" s="5"/>
      <c r="H115" s="5"/>
      <c r="I115" s="8" t="s">
        <v>48</v>
      </c>
      <c r="J115" s="8"/>
      <c r="K115" s="8" t="s">
        <v>48</v>
      </c>
      <c r="L115" s="5"/>
      <c r="M115" s="57"/>
      <c r="N115" s="58"/>
      <c r="O115" s="5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6" ht="16" x14ac:dyDescent="0.2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58"/>
      <c r="N116" s="58"/>
      <c r="O116" s="58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6" ht="16" x14ac:dyDescent="0.2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58"/>
      <c r="N117" s="58"/>
      <c r="O117" s="58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45"/>
      <c r="AF117" s="30"/>
      <c r="AG117" s="30"/>
      <c r="AH117" s="30"/>
      <c r="AI117" s="30"/>
    </row>
    <row r="118" spans="2:36" ht="16" x14ac:dyDescent="0.2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58"/>
      <c r="N118" s="58"/>
      <c r="O118" s="58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6" ht="16" x14ac:dyDescent="0.2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58"/>
      <c r="N119" s="58"/>
      <c r="O119" s="58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6" ht="16" x14ac:dyDescent="0.2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58"/>
      <c r="N120" s="58"/>
      <c r="O120" s="58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6" ht="16" x14ac:dyDescent="0.2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58"/>
      <c r="N121" s="58"/>
      <c r="O121" s="58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6" ht="16" x14ac:dyDescent="0.2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58"/>
      <c r="N122" s="58"/>
      <c r="O122" s="58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6" ht="16" x14ac:dyDescent="0.2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8"/>
      <c r="N123" s="58"/>
      <c r="O123" s="58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6" ht="16" x14ac:dyDescent="0.2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8"/>
      <c r="N124" s="58"/>
      <c r="O124" s="58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6" ht="16" x14ac:dyDescent="0.2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8"/>
      <c r="N125" s="58"/>
      <c r="O125" s="58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6" ht="16" x14ac:dyDescent="0.2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8"/>
      <c r="N126" s="58"/>
      <c r="O126" s="58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6" ht="16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8"/>
      <c r="N127" s="58"/>
      <c r="O127" s="58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6" ht="16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8"/>
      <c r="N128" s="58"/>
      <c r="O128" s="58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6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8"/>
      <c r="N129" s="58"/>
      <c r="O129" s="58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6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8"/>
      <c r="N130" s="58"/>
      <c r="O130" s="58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6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8"/>
      <c r="N131" s="58"/>
      <c r="O131" s="58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6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8"/>
      <c r="N132" s="58"/>
      <c r="O132" s="58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6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8"/>
      <c r="N133" s="58"/>
      <c r="O133" s="58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 x14ac:dyDescent="0.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 x14ac:dyDescent="0.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 x14ac:dyDescent="0.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 x14ac:dyDescent="0.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 x14ac:dyDescent="0.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 x14ac:dyDescent="0.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 x14ac:dyDescent="0.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 x14ac:dyDescent="0.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 x14ac:dyDescent="0.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 x14ac:dyDescent="0.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 x14ac:dyDescent="0.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 x14ac:dyDescent="0.1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 x14ac:dyDescent="0.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 x14ac:dyDescent="0.1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 x14ac:dyDescent="0.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 x14ac:dyDescent="0.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 x14ac:dyDescent="0.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 x14ac:dyDescent="0.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 x14ac:dyDescent="0.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 x14ac:dyDescent="0.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 x14ac:dyDescent="0.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 x14ac:dyDescent="0.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 x14ac:dyDescent="0.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 x14ac:dyDescent="0.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 x14ac:dyDescent="0.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 x14ac:dyDescent="0.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 x14ac:dyDescent="0.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 x14ac:dyDescent="0.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 x14ac:dyDescent="0.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 x14ac:dyDescent="0.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 x14ac:dyDescent="0.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 x14ac:dyDescent="0.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 x14ac:dyDescent="0.1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 x14ac:dyDescent="0.1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 x14ac:dyDescent="0.1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 x14ac:dyDescent="0.1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 x14ac:dyDescent="0.1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 x14ac:dyDescent="0.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 x14ac:dyDescent="0.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 x14ac:dyDescent="0.1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 x14ac:dyDescent="0.1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 x14ac:dyDescent="0.1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 x14ac:dyDescent="0.1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 x14ac:dyDescent="0.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 x14ac:dyDescent="0.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 x14ac:dyDescent="0.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 x14ac:dyDescent="0.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 x14ac:dyDescent="0.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 x14ac:dyDescent="0.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 x14ac:dyDescent="0.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 x14ac:dyDescent="0.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 x14ac:dyDescent="0.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 x14ac:dyDescent="0.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 x14ac:dyDescent="0.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 x14ac:dyDescent="0.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 x14ac:dyDescent="0.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 x14ac:dyDescent="0.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 x14ac:dyDescent="0.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 x14ac:dyDescent="0.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 x14ac:dyDescent="0.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 x14ac:dyDescent="0.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 x14ac:dyDescent="0.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 x14ac:dyDescent="0.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 x14ac:dyDescent="0.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 x14ac:dyDescent="0.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 x14ac:dyDescent="0.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 x14ac:dyDescent="0.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 x14ac:dyDescent="0.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 x14ac:dyDescent="0.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 x14ac:dyDescent="0.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 x14ac:dyDescent="0.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 x14ac:dyDescent="0.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 x14ac:dyDescent="0.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 x14ac:dyDescent="0.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 x14ac:dyDescent="0.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 x14ac:dyDescent="0.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 x14ac:dyDescent="0.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 x14ac:dyDescent="0.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 x14ac:dyDescent="0.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 x14ac:dyDescent="0.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 x14ac:dyDescent="0.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 x14ac:dyDescent="0.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 x14ac:dyDescent="0.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 x14ac:dyDescent="0.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 x14ac:dyDescent="0.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 x14ac:dyDescent="0.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 x14ac:dyDescent="0.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 x14ac:dyDescent="0.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 x14ac:dyDescent="0.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 x14ac:dyDescent="0.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 x14ac:dyDescent="0.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 x14ac:dyDescent="0.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 x14ac:dyDescent="0.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 x14ac:dyDescent="0.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 x14ac:dyDescent="0.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 x14ac:dyDescent="0.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 x14ac:dyDescent="0.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 x14ac:dyDescent="0.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 x14ac:dyDescent="0.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 x14ac:dyDescent="0.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 x14ac:dyDescent="0.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 x14ac:dyDescent="0.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 x14ac:dyDescent="0.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 x14ac:dyDescent="0.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 x14ac:dyDescent="0.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 x14ac:dyDescent="0.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 x14ac:dyDescent="0.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 x14ac:dyDescent="0.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 x14ac:dyDescent="0.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 x14ac:dyDescent="0.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 x14ac:dyDescent="0.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 x14ac:dyDescent="0.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 x14ac:dyDescent="0.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 x14ac:dyDescent="0.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 x14ac:dyDescent="0.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 x14ac:dyDescent="0.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 x14ac:dyDescent="0.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 x14ac:dyDescent="0.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 x14ac:dyDescent="0.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 x14ac:dyDescent="0.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 x14ac:dyDescent="0.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 x14ac:dyDescent="0.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 x14ac:dyDescent="0.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 x14ac:dyDescent="0.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 x14ac:dyDescent="0.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 x14ac:dyDescent="0.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 x14ac:dyDescent="0.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 x14ac:dyDescent="0.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 x14ac:dyDescent="0.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 x14ac:dyDescent="0.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 x14ac:dyDescent="0.15"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 x14ac:dyDescent="0.15"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 x14ac:dyDescent="0.15"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 x14ac:dyDescent="0.15"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 x14ac:dyDescent="0.15"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 x14ac:dyDescent="0.15"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 x14ac:dyDescent="0.15"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 x14ac:dyDescent="0.15"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3:35" x14ac:dyDescent="0.15"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3:35" x14ac:dyDescent="0.15"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3:35" x14ac:dyDescent="0.15"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3:35" x14ac:dyDescent="0.15"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3:35" x14ac:dyDescent="0.15"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3:35" x14ac:dyDescent="0.15"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3:35" x14ac:dyDescent="0.15"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3:35" x14ac:dyDescent="0.15"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3:35" x14ac:dyDescent="0.15"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3:35" x14ac:dyDescent="0.15"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3:35" x14ac:dyDescent="0.15"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3:35" x14ac:dyDescent="0.15"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3:35" x14ac:dyDescent="0.15"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3:35" x14ac:dyDescent="0.15"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3:35" x14ac:dyDescent="0.15"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3:35" x14ac:dyDescent="0.15"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3:35" x14ac:dyDescent="0.15"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3:35" x14ac:dyDescent="0.15"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3:35" x14ac:dyDescent="0.15"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3:35" x14ac:dyDescent="0.15"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3:35" x14ac:dyDescent="0.15"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3:35" x14ac:dyDescent="0.15"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3:35" x14ac:dyDescent="0.15"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3:35" x14ac:dyDescent="0.15"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3:35" x14ac:dyDescent="0.15"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3:35" x14ac:dyDescent="0.15"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3:35" x14ac:dyDescent="0.15"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3:35" x14ac:dyDescent="0.15"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3:35" x14ac:dyDescent="0.15"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3:35" x14ac:dyDescent="0.15"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3:35" x14ac:dyDescent="0.15"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3:35" x14ac:dyDescent="0.15"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3:35" x14ac:dyDescent="0.15"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3:35" x14ac:dyDescent="0.15"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</sheetData>
  <mergeCells count="17">
    <mergeCell ref="C2:H2"/>
    <mergeCell ref="C3:H3"/>
    <mergeCell ref="M2:O3"/>
    <mergeCell ref="I2:K4"/>
    <mergeCell ref="AG2:AI3"/>
    <mergeCell ref="Q2:S3"/>
    <mergeCell ref="U2:W3"/>
    <mergeCell ref="Y2:AA3"/>
    <mergeCell ref="AC2:AE3"/>
    <mergeCell ref="C110:G110"/>
    <mergeCell ref="C71:G71"/>
    <mergeCell ref="C7:G7"/>
    <mergeCell ref="C36:G36"/>
    <mergeCell ref="C47:G47"/>
    <mergeCell ref="C55:G55"/>
    <mergeCell ref="C63:G63"/>
    <mergeCell ref="C100:G100"/>
  </mergeCells>
  <phoneticPr fontId="3" type="noConversion"/>
  <pageMargins left="1.02" right="0.17" top="0.17" bottom="0.16" header="0.17" footer="0.16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0"/>
  <sheetViews>
    <sheetView zoomScale="125" workbookViewId="0"/>
  </sheetViews>
  <sheetFormatPr baseColWidth="10" defaultRowHeight="13" x14ac:dyDescent="0.15"/>
  <cols>
    <col min="2" max="2" width="1.6640625" customWidth="1"/>
    <col min="3" max="3" width="120.6640625" customWidth="1"/>
  </cols>
  <sheetData>
    <row r="1" spans="2:14" ht="14" thickBot="1" x14ac:dyDescent="0.2"/>
    <row r="2" spans="2:14" ht="32" thickTop="1" x14ac:dyDescent="0.45">
      <c r="B2" s="46"/>
      <c r="C2" s="47" t="s">
        <v>137</v>
      </c>
    </row>
    <row r="3" spans="2:14" ht="16" x14ac:dyDescent="0.25">
      <c r="B3" s="48"/>
      <c r="C3" s="49" t="s">
        <v>82</v>
      </c>
    </row>
    <row r="4" spans="2:14" ht="16" x14ac:dyDescent="0.25">
      <c r="B4" s="48"/>
      <c r="C4" s="50" t="s">
        <v>48</v>
      </c>
    </row>
    <row r="5" spans="2:14" ht="16" x14ac:dyDescent="0.25">
      <c r="B5" s="48" t="s">
        <v>48</v>
      </c>
      <c r="C5" s="51" t="s">
        <v>84</v>
      </c>
    </row>
    <row r="6" spans="2:14" ht="16" x14ac:dyDescent="0.25">
      <c r="B6" s="48"/>
      <c r="C6" s="51" t="s">
        <v>85</v>
      </c>
    </row>
    <row r="7" spans="2:14" ht="16" x14ac:dyDescent="0.25">
      <c r="B7" s="48" t="s">
        <v>48</v>
      </c>
      <c r="C7" s="51" t="s">
        <v>86</v>
      </c>
      <c r="D7" s="3"/>
      <c r="E7" s="3"/>
      <c r="F7" s="3"/>
    </row>
    <row r="8" spans="2:14" ht="16" x14ac:dyDescent="0.25">
      <c r="B8" s="48"/>
      <c r="C8" s="52"/>
      <c r="D8" s="3"/>
      <c r="E8" s="3"/>
      <c r="F8" s="3"/>
    </row>
    <row r="9" spans="2:14" ht="16" x14ac:dyDescent="0.25">
      <c r="B9" s="48" t="s">
        <v>48</v>
      </c>
      <c r="C9" s="53" t="s">
        <v>48</v>
      </c>
    </row>
    <row r="10" spans="2:14" ht="16" x14ac:dyDescent="0.25">
      <c r="B10" s="48" t="s">
        <v>48</v>
      </c>
      <c r="C10" s="5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6" x14ac:dyDescent="0.25">
      <c r="B11" s="48" t="s">
        <v>48</v>
      </c>
      <c r="C11" s="51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6" x14ac:dyDescent="0.25">
      <c r="B12" s="54" t="s">
        <v>48</v>
      </c>
      <c r="C12" s="5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6" x14ac:dyDescent="0.25">
      <c r="B13" s="48" t="s">
        <v>48</v>
      </c>
      <c r="C13" s="5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6" x14ac:dyDescent="0.25">
      <c r="B14" s="48" t="s">
        <v>48</v>
      </c>
      <c r="C14" s="5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6" x14ac:dyDescent="0.25">
      <c r="B15" s="48" t="s">
        <v>48</v>
      </c>
      <c r="C15" s="5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6" x14ac:dyDescent="0.25">
      <c r="B16" s="48" t="s">
        <v>48</v>
      </c>
      <c r="C16" s="5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6" x14ac:dyDescent="0.25">
      <c r="B17" s="48" t="s">
        <v>48</v>
      </c>
      <c r="C17" s="5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6" x14ac:dyDescent="0.25">
      <c r="B18" s="48"/>
      <c r="C18" s="5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6" x14ac:dyDescent="0.25">
      <c r="B19" s="48"/>
      <c r="C19" s="5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6" x14ac:dyDescent="0.25">
      <c r="B20" s="48"/>
      <c r="C20" s="5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6" x14ac:dyDescent="0.25">
      <c r="B21" s="48"/>
      <c r="C21" s="5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6" x14ac:dyDescent="0.25">
      <c r="B22" s="48"/>
      <c r="C22" s="5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6" x14ac:dyDescent="0.25">
      <c r="B23" s="48"/>
      <c r="C23" s="5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6" x14ac:dyDescent="0.25">
      <c r="B24" s="48" t="s">
        <v>48</v>
      </c>
      <c r="C24" s="4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6" x14ac:dyDescent="0.25">
      <c r="B25" s="48" t="s">
        <v>48</v>
      </c>
      <c r="C25" s="4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7" thickBot="1" x14ac:dyDescent="0.3">
      <c r="B26" s="55" t="s">
        <v>48</v>
      </c>
      <c r="C26" s="5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7" thickTop="1" x14ac:dyDescent="0.25">
      <c r="B27" s="4" t="s">
        <v>48</v>
      </c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6" x14ac:dyDescent="0.25">
      <c r="B28" s="4" t="s">
        <v>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6" x14ac:dyDescent="0.25">
      <c r="B29" s="4" t="s">
        <v>48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6" x14ac:dyDescent="0.25">
      <c r="B30" s="4" t="s">
        <v>48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6" x14ac:dyDescent="0.25">
      <c r="B31" s="4" t="s">
        <v>48</v>
      </c>
      <c r="C31" s="2"/>
    </row>
    <row r="32" spans="2:14" ht="16" x14ac:dyDescent="0.25">
      <c r="B32" s="4" t="s">
        <v>48</v>
      </c>
      <c r="C32" s="2"/>
    </row>
    <row r="33" spans="2:3" ht="16" x14ac:dyDescent="0.25">
      <c r="B33" s="4" t="s">
        <v>48</v>
      </c>
      <c r="C33" s="2"/>
    </row>
    <row r="34" spans="2:3" ht="16" x14ac:dyDescent="0.25">
      <c r="B34" s="4" t="s">
        <v>48</v>
      </c>
      <c r="C34" s="2"/>
    </row>
    <row r="35" spans="2:3" ht="16" x14ac:dyDescent="0.25">
      <c r="B35" s="4" t="s">
        <v>48</v>
      </c>
      <c r="C35" s="2"/>
    </row>
    <row r="36" spans="2:3" ht="16" x14ac:dyDescent="0.25">
      <c r="B36" s="4" t="s">
        <v>48</v>
      </c>
      <c r="C36" s="2" t="s">
        <v>48</v>
      </c>
    </row>
    <row r="37" spans="2:3" ht="16" x14ac:dyDescent="0.25">
      <c r="B37" s="4" t="s">
        <v>48</v>
      </c>
      <c r="C37" s="2" t="s">
        <v>48</v>
      </c>
    </row>
    <row r="38" spans="2:3" ht="16" x14ac:dyDescent="0.25">
      <c r="B38" s="4" t="s">
        <v>48</v>
      </c>
      <c r="C38" s="2"/>
    </row>
    <row r="39" spans="2:3" ht="16" x14ac:dyDescent="0.25">
      <c r="B39" s="4"/>
      <c r="C39" s="2"/>
    </row>
    <row r="40" spans="2:3" ht="16" x14ac:dyDescent="0.25">
      <c r="B40" s="4"/>
      <c r="C40" s="2"/>
    </row>
  </sheetData>
  <phoneticPr fontId="3" type="noConversion"/>
  <printOptions horizontalCentered="1" verticalCentered="1"/>
  <pageMargins left="0.35433070866141736" right="0.31496062992125984" top="0.98425196850393704" bottom="0.47244094488188981" header="0.51181102362204722" footer="0.51181102362204722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8"/>
  </sheetPr>
  <dimension ref="C3:L137"/>
  <sheetViews>
    <sheetView topLeftCell="A5" zoomScale="125" zoomScaleNormal="125" zoomScalePageLayoutView="125" workbookViewId="0">
      <selection activeCell="B1" sqref="B1"/>
    </sheetView>
  </sheetViews>
  <sheetFormatPr baseColWidth="10" defaultRowHeight="13" x14ac:dyDescent="0.15"/>
  <cols>
    <col min="2" max="2" width="3.83203125" customWidth="1"/>
    <col min="3" max="3" width="2" customWidth="1"/>
    <col min="4" max="4" width="15.6640625" customWidth="1"/>
    <col min="5" max="5" width="70.6640625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</cols>
  <sheetData>
    <row r="3" spans="3:12" x14ac:dyDescent="0.15">
      <c r="C3" s="195"/>
      <c r="D3" s="196"/>
      <c r="E3" s="196"/>
      <c r="F3" s="196"/>
      <c r="G3" s="196"/>
      <c r="H3" s="196"/>
      <c r="I3" s="196"/>
      <c r="J3" s="196"/>
      <c r="K3" s="40"/>
      <c r="L3" s="40"/>
    </row>
    <row r="4" spans="3:12" ht="30" customHeight="1" x14ac:dyDescent="0.15">
      <c r="C4" s="195"/>
      <c r="D4" s="224" t="s">
        <v>138</v>
      </c>
      <c r="E4" s="225"/>
      <c r="F4" s="225"/>
      <c r="G4" s="225"/>
      <c r="H4" s="225"/>
      <c r="I4" s="226"/>
      <c r="J4" s="196"/>
      <c r="K4" s="40"/>
      <c r="L4" s="40"/>
    </row>
    <row r="5" spans="3:12" ht="25" customHeight="1" x14ac:dyDescent="0.15">
      <c r="C5" s="195"/>
      <c r="D5" s="227" t="s">
        <v>43</v>
      </c>
      <c r="E5" s="229" t="s">
        <v>44</v>
      </c>
      <c r="F5" s="227" t="s">
        <v>45</v>
      </c>
      <c r="G5" s="231" t="s">
        <v>6</v>
      </c>
      <c r="H5" s="207"/>
      <c r="I5" s="233" t="s">
        <v>46</v>
      </c>
      <c r="J5" s="196"/>
      <c r="K5" s="40"/>
      <c r="L5" s="40"/>
    </row>
    <row r="6" spans="3:12" ht="20" customHeight="1" x14ac:dyDescent="0.15">
      <c r="C6" s="195"/>
      <c r="D6" s="228"/>
      <c r="E6" s="228"/>
      <c r="F6" s="230"/>
      <c r="G6" s="232"/>
      <c r="H6" s="208"/>
      <c r="I6" s="234"/>
      <c r="J6" s="196"/>
      <c r="K6" s="40"/>
      <c r="L6" s="40"/>
    </row>
    <row r="7" spans="3:12" ht="20" customHeight="1" x14ac:dyDescent="0.15">
      <c r="C7" s="195"/>
      <c r="D7" s="201"/>
      <c r="E7" s="197" t="s">
        <v>48</v>
      </c>
      <c r="F7" s="198" t="s">
        <v>48</v>
      </c>
      <c r="G7" s="199" t="s">
        <v>48</v>
      </c>
      <c r="H7" s="208"/>
      <c r="I7" s="200"/>
      <c r="J7" s="196"/>
      <c r="K7" s="40"/>
      <c r="L7" s="40"/>
    </row>
    <row r="8" spans="3:12" ht="20" customHeight="1" x14ac:dyDescent="0.15">
      <c r="C8" s="195"/>
      <c r="D8" s="201"/>
      <c r="E8" s="197" t="s">
        <v>48</v>
      </c>
      <c r="F8" s="198" t="s">
        <v>48</v>
      </c>
      <c r="G8" s="199"/>
      <c r="H8" s="208"/>
      <c r="I8" s="200" t="s">
        <v>48</v>
      </c>
      <c r="J8" s="196"/>
      <c r="K8" s="40"/>
      <c r="L8" s="40"/>
    </row>
    <row r="9" spans="3:12" ht="20" customHeight="1" x14ac:dyDescent="0.15">
      <c r="C9" s="195"/>
      <c r="D9" s="201"/>
      <c r="E9" s="197" t="s">
        <v>48</v>
      </c>
      <c r="F9" s="198" t="s">
        <v>48</v>
      </c>
      <c r="G9" s="199"/>
      <c r="H9" s="208"/>
      <c r="I9" s="200" t="s">
        <v>48</v>
      </c>
      <c r="J9" s="196"/>
      <c r="K9" s="40"/>
      <c r="L9" s="40"/>
    </row>
    <row r="10" spans="3:12" ht="20" customHeight="1" x14ac:dyDescent="0.15">
      <c r="C10" s="195"/>
      <c r="D10" s="201"/>
      <c r="E10" s="197" t="s">
        <v>48</v>
      </c>
      <c r="F10" s="198" t="s">
        <v>48</v>
      </c>
      <c r="G10" s="199"/>
      <c r="H10" s="208"/>
      <c r="I10" s="200" t="s">
        <v>48</v>
      </c>
      <c r="J10" s="196"/>
      <c r="K10" s="40"/>
      <c r="L10" s="40"/>
    </row>
    <row r="11" spans="3:12" ht="20" customHeight="1" x14ac:dyDescent="0.15">
      <c r="C11" s="195"/>
      <c r="D11" s="201"/>
      <c r="E11" s="197" t="s">
        <v>48</v>
      </c>
      <c r="F11" s="198" t="s">
        <v>48</v>
      </c>
      <c r="G11" s="199"/>
      <c r="H11" s="208"/>
      <c r="I11" s="200" t="s">
        <v>48</v>
      </c>
      <c r="J11" s="196"/>
      <c r="K11" s="40"/>
      <c r="L11" s="40"/>
    </row>
    <row r="12" spans="3:12" ht="20" customHeight="1" x14ac:dyDescent="0.15">
      <c r="C12" s="195"/>
      <c r="D12" s="201"/>
      <c r="E12" s="197" t="s">
        <v>48</v>
      </c>
      <c r="F12" s="198" t="s">
        <v>48</v>
      </c>
      <c r="G12" s="199"/>
      <c r="H12" s="208"/>
      <c r="I12" s="200" t="s">
        <v>48</v>
      </c>
      <c r="J12" s="196"/>
      <c r="K12" s="40"/>
      <c r="L12" s="40"/>
    </row>
    <row r="13" spans="3:12" ht="20" customHeight="1" x14ac:dyDescent="0.15">
      <c r="C13" s="195"/>
      <c r="D13" s="201"/>
      <c r="E13" s="197" t="s">
        <v>48</v>
      </c>
      <c r="F13" s="198" t="s">
        <v>48</v>
      </c>
      <c r="G13" s="199"/>
      <c r="H13" s="208"/>
      <c r="I13" s="200" t="s">
        <v>48</v>
      </c>
      <c r="J13" s="196"/>
      <c r="K13" s="40"/>
      <c r="L13" s="40"/>
    </row>
    <row r="14" spans="3:12" ht="20" customHeight="1" x14ac:dyDescent="0.15">
      <c r="C14" s="195"/>
      <c r="D14" s="201"/>
      <c r="E14" s="197" t="s">
        <v>48</v>
      </c>
      <c r="F14" s="198" t="s">
        <v>48</v>
      </c>
      <c r="G14" s="199"/>
      <c r="H14" s="208"/>
      <c r="I14" s="200" t="s">
        <v>48</v>
      </c>
      <c r="J14" s="196"/>
      <c r="K14" s="40" t="s">
        <v>48</v>
      </c>
      <c r="L14" s="40"/>
    </row>
    <row r="15" spans="3:12" ht="20" customHeight="1" x14ac:dyDescent="0.15">
      <c r="C15" s="195"/>
      <c r="D15" s="201"/>
      <c r="E15" s="197" t="s">
        <v>48</v>
      </c>
      <c r="F15" s="198" t="s">
        <v>48</v>
      </c>
      <c r="G15" s="199"/>
      <c r="H15" s="208"/>
      <c r="I15" s="200" t="s">
        <v>48</v>
      </c>
      <c r="J15" s="196"/>
      <c r="K15" s="40"/>
      <c r="L15" s="40"/>
    </row>
    <row r="16" spans="3:12" ht="20" customHeight="1" x14ac:dyDescent="0.15">
      <c r="C16" s="195"/>
      <c r="D16" s="201"/>
      <c r="E16" s="197" t="s">
        <v>48</v>
      </c>
      <c r="F16" s="198" t="s">
        <v>48</v>
      </c>
      <c r="G16" s="199"/>
      <c r="H16" s="208"/>
      <c r="I16" s="200" t="s">
        <v>48</v>
      </c>
      <c r="J16" s="196"/>
      <c r="K16" s="40"/>
      <c r="L16" s="40"/>
    </row>
    <row r="17" spans="3:12" ht="20" customHeight="1" x14ac:dyDescent="0.15">
      <c r="C17" s="195"/>
      <c r="D17" s="201"/>
      <c r="E17" s="197" t="s">
        <v>48</v>
      </c>
      <c r="F17" s="198" t="s">
        <v>48</v>
      </c>
      <c r="G17" s="199"/>
      <c r="H17" s="208"/>
      <c r="I17" s="200" t="s">
        <v>48</v>
      </c>
      <c r="J17" s="196"/>
      <c r="K17" s="40"/>
      <c r="L17" s="40"/>
    </row>
    <row r="18" spans="3:12" ht="20" customHeight="1" x14ac:dyDescent="0.15">
      <c r="C18" s="195"/>
      <c r="D18" s="201"/>
      <c r="E18" s="197" t="s">
        <v>48</v>
      </c>
      <c r="F18" s="198" t="s">
        <v>48</v>
      </c>
      <c r="G18" s="199"/>
      <c r="H18" s="208"/>
      <c r="I18" s="200" t="s">
        <v>48</v>
      </c>
      <c r="J18" s="196"/>
      <c r="K18" s="40"/>
      <c r="L18" s="40"/>
    </row>
    <row r="19" spans="3:12" ht="20" customHeight="1" x14ac:dyDescent="0.15">
      <c r="C19" s="195"/>
      <c r="D19" s="201"/>
      <c r="E19" s="197" t="s">
        <v>48</v>
      </c>
      <c r="F19" s="198" t="s">
        <v>48</v>
      </c>
      <c r="G19" s="199"/>
      <c r="H19" s="208"/>
      <c r="I19" s="200" t="s">
        <v>48</v>
      </c>
      <c r="J19" s="196"/>
      <c r="K19" s="40"/>
      <c r="L19" s="40"/>
    </row>
    <row r="20" spans="3:12" ht="20" customHeight="1" x14ac:dyDescent="0.15">
      <c r="C20" s="195"/>
      <c r="D20" s="201"/>
      <c r="E20" s="197" t="s">
        <v>48</v>
      </c>
      <c r="F20" s="198" t="s">
        <v>48</v>
      </c>
      <c r="G20" s="199"/>
      <c r="H20" s="208"/>
      <c r="I20" s="200" t="s">
        <v>48</v>
      </c>
      <c r="J20" s="196"/>
      <c r="K20" s="40"/>
      <c r="L20" s="40"/>
    </row>
    <row r="21" spans="3:12" ht="20" customHeight="1" x14ac:dyDescent="0.15">
      <c r="C21" s="195"/>
      <c r="D21" s="201"/>
      <c r="E21" s="197" t="s">
        <v>48</v>
      </c>
      <c r="F21" s="198" t="s">
        <v>48</v>
      </c>
      <c r="G21" s="199"/>
      <c r="H21" s="208"/>
      <c r="I21" s="200" t="s">
        <v>48</v>
      </c>
      <c r="J21" s="196"/>
      <c r="K21" s="40"/>
      <c r="L21" s="40"/>
    </row>
    <row r="22" spans="3:12" ht="20" customHeight="1" x14ac:dyDescent="0.15">
      <c r="C22" s="195"/>
      <c r="D22" s="201"/>
      <c r="E22" s="197" t="s">
        <v>48</v>
      </c>
      <c r="F22" s="198" t="s">
        <v>48</v>
      </c>
      <c r="G22" s="199"/>
      <c r="H22" s="208"/>
      <c r="I22" s="200" t="s">
        <v>48</v>
      </c>
      <c r="J22" s="196"/>
      <c r="K22" s="40"/>
      <c r="L22" s="40"/>
    </row>
    <row r="23" spans="3:12" ht="20" customHeight="1" x14ac:dyDescent="0.15">
      <c r="C23" s="195"/>
      <c r="D23" s="201"/>
      <c r="E23" s="197"/>
      <c r="F23" s="198"/>
      <c r="G23" s="199"/>
      <c r="H23" s="208"/>
      <c r="I23" s="200"/>
      <c r="J23" s="196"/>
      <c r="K23" s="40"/>
      <c r="L23" s="40"/>
    </row>
    <row r="24" spans="3:12" ht="20" customHeight="1" x14ac:dyDescent="0.15">
      <c r="C24" s="195"/>
      <c r="D24" s="201"/>
      <c r="E24" s="197"/>
      <c r="F24" s="198"/>
      <c r="G24" s="199"/>
      <c r="H24" s="208"/>
      <c r="I24" s="200"/>
      <c r="J24" s="196"/>
      <c r="K24" s="40"/>
      <c r="L24" s="40"/>
    </row>
    <row r="25" spans="3:12" ht="20" customHeight="1" x14ac:dyDescent="0.15">
      <c r="C25" s="195"/>
      <c r="D25" s="201"/>
      <c r="E25" s="197"/>
      <c r="F25" s="198"/>
      <c r="G25" s="199"/>
      <c r="H25" s="208"/>
      <c r="I25" s="200"/>
      <c r="J25" s="196"/>
      <c r="K25" s="40"/>
      <c r="L25" s="40"/>
    </row>
    <row r="26" spans="3:12" ht="20" customHeight="1" x14ac:dyDescent="0.15">
      <c r="C26" s="195"/>
      <c r="D26" s="201"/>
      <c r="E26" s="197"/>
      <c r="F26" s="198"/>
      <c r="G26" s="199" t="s">
        <v>48</v>
      </c>
      <c r="H26" s="208"/>
      <c r="I26" s="202" t="s">
        <v>48</v>
      </c>
      <c r="J26" s="196"/>
      <c r="K26" s="40"/>
      <c r="L26" s="40"/>
    </row>
    <row r="27" spans="3:12" ht="20" customHeight="1" x14ac:dyDescent="0.15">
      <c r="C27" s="195"/>
      <c r="D27" s="201"/>
      <c r="E27" s="197"/>
      <c r="F27" s="198"/>
      <c r="G27" s="199"/>
      <c r="H27" s="208"/>
      <c r="I27" s="200" t="s">
        <v>48</v>
      </c>
      <c r="J27" s="196"/>
      <c r="K27" s="40"/>
      <c r="L27" s="40"/>
    </row>
    <row r="28" spans="3:12" ht="20" customHeight="1" x14ac:dyDescent="0.15">
      <c r="C28" s="195"/>
      <c r="D28" s="235"/>
      <c r="E28" s="235"/>
      <c r="F28" s="235"/>
      <c r="G28" s="237" t="s">
        <v>48</v>
      </c>
      <c r="H28" s="209"/>
      <c r="I28" s="239">
        <v>100</v>
      </c>
      <c r="J28" s="196"/>
      <c r="K28" s="40"/>
      <c r="L28" s="40"/>
    </row>
    <row r="29" spans="3:12" ht="20" customHeight="1" thickBot="1" x14ac:dyDescent="0.2">
      <c r="C29" s="195"/>
      <c r="D29" s="236"/>
      <c r="E29" s="236"/>
      <c r="F29" s="236"/>
      <c r="G29" s="238"/>
      <c r="H29" s="210"/>
      <c r="I29" s="240"/>
      <c r="J29" s="196"/>
      <c r="K29" s="40"/>
      <c r="L29" s="40"/>
    </row>
    <row r="30" spans="3:12" ht="10" customHeight="1" thickTop="1" x14ac:dyDescent="0.15">
      <c r="C30" s="195"/>
      <c r="D30" s="203"/>
      <c r="E30" s="204"/>
      <c r="F30" s="204"/>
      <c r="G30" s="205"/>
      <c r="H30" s="204"/>
      <c r="I30" s="206"/>
      <c r="J30" s="196"/>
      <c r="K30" s="40"/>
      <c r="L30" s="40"/>
    </row>
    <row r="31" spans="3:12" ht="10" customHeight="1" x14ac:dyDescent="0.15">
      <c r="C31" s="82"/>
      <c r="D31" s="83"/>
      <c r="E31" s="84"/>
      <c r="F31" s="84"/>
      <c r="G31" s="85"/>
      <c r="H31" s="84"/>
      <c r="I31" s="84"/>
      <c r="J31" s="86"/>
      <c r="K31" s="86"/>
      <c r="L31" s="40"/>
    </row>
    <row r="32" spans="3:12" ht="10" customHeight="1" x14ac:dyDescent="0.15">
      <c r="C32" s="82"/>
      <c r="D32" s="83"/>
      <c r="E32" s="84"/>
      <c r="F32" s="84"/>
      <c r="G32" s="85"/>
      <c r="H32" s="87"/>
      <c r="I32" s="85"/>
      <c r="J32" s="86"/>
      <c r="K32" s="86"/>
      <c r="L32" s="40"/>
    </row>
    <row r="33" spans="3:12" ht="20" customHeight="1" x14ac:dyDescent="0.15">
      <c r="C33" s="82"/>
      <c r="D33" s="83"/>
      <c r="E33" s="84"/>
      <c r="F33" s="84"/>
      <c r="G33" s="85"/>
      <c r="H33" s="84"/>
      <c r="I33" s="88"/>
      <c r="J33" s="86"/>
      <c r="K33" s="86"/>
      <c r="L33" s="40"/>
    </row>
    <row r="34" spans="3:12" ht="20" customHeight="1" x14ac:dyDescent="0.15">
      <c r="D34" s="89"/>
      <c r="E34" s="90"/>
      <c r="F34" s="90"/>
      <c r="G34" s="91"/>
      <c r="H34" s="90"/>
      <c r="I34" s="90"/>
      <c r="J34" s="40"/>
      <c r="K34" s="40"/>
      <c r="L34" s="40"/>
    </row>
    <row r="35" spans="3:12" x14ac:dyDescent="0.15">
      <c r="D35" s="90"/>
      <c r="E35" s="90"/>
      <c r="F35" s="90"/>
      <c r="G35" s="90"/>
      <c r="H35" s="90"/>
      <c r="I35" s="90"/>
      <c r="J35" s="40"/>
      <c r="K35" s="40"/>
      <c r="L35" s="40"/>
    </row>
    <row r="36" spans="3:12" x14ac:dyDescent="0.15">
      <c r="D36" s="92"/>
      <c r="E36" s="92"/>
      <c r="F36" s="92"/>
      <c r="G36" s="92"/>
      <c r="H36" s="92"/>
      <c r="I36" s="92"/>
      <c r="J36" s="40"/>
      <c r="K36" s="40"/>
      <c r="L36" s="40"/>
    </row>
    <row r="37" spans="3:12" x14ac:dyDescent="0.15">
      <c r="D37" s="92"/>
      <c r="E37" s="92"/>
      <c r="F37" s="92"/>
      <c r="G37" s="92"/>
      <c r="H37" s="92"/>
      <c r="I37" s="92"/>
      <c r="J37" s="40"/>
      <c r="K37" s="40"/>
      <c r="L37" s="40"/>
    </row>
    <row r="38" spans="3:12" x14ac:dyDescent="0.15">
      <c r="D38" s="92"/>
      <c r="E38" s="92"/>
      <c r="F38" s="92"/>
      <c r="G38" s="92"/>
      <c r="H38" s="92"/>
      <c r="I38" s="92"/>
      <c r="J38" s="40"/>
      <c r="K38" s="40"/>
      <c r="L38" s="40"/>
    </row>
    <row r="39" spans="3:12" x14ac:dyDescent="0.15">
      <c r="D39" s="92"/>
      <c r="E39" s="92"/>
      <c r="F39" s="92"/>
      <c r="G39" s="92"/>
      <c r="H39" s="92"/>
      <c r="I39" s="92"/>
      <c r="J39" s="40"/>
      <c r="K39" s="40"/>
      <c r="L39" s="40"/>
    </row>
    <row r="40" spans="3:12" x14ac:dyDescent="0.15">
      <c r="D40" s="92"/>
      <c r="E40" s="92"/>
      <c r="F40" s="92"/>
      <c r="G40" s="92"/>
      <c r="H40" s="92"/>
      <c r="I40" s="92"/>
      <c r="J40" s="40"/>
      <c r="K40" s="40"/>
      <c r="L40" s="40"/>
    </row>
    <row r="41" spans="3:12" x14ac:dyDescent="0.15">
      <c r="D41" s="92"/>
      <c r="E41" s="92"/>
      <c r="F41" s="92"/>
      <c r="G41" s="92"/>
      <c r="H41" s="92"/>
      <c r="I41" s="92"/>
      <c r="J41" s="40"/>
      <c r="K41" s="40"/>
      <c r="L41" s="40"/>
    </row>
    <row r="42" spans="3:12" x14ac:dyDescent="0.15">
      <c r="D42" s="92"/>
      <c r="E42" s="92"/>
      <c r="F42" s="92"/>
      <c r="G42" s="92"/>
      <c r="H42" s="92"/>
      <c r="I42" s="92"/>
      <c r="J42" s="40"/>
      <c r="K42" s="40"/>
      <c r="L42" s="40"/>
    </row>
    <row r="43" spans="3:12" x14ac:dyDescent="0.15">
      <c r="D43" s="92"/>
      <c r="E43" s="92"/>
      <c r="F43" s="92"/>
      <c r="G43" s="92"/>
      <c r="H43" s="92"/>
      <c r="I43" s="92"/>
      <c r="J43" s="40"/>
      <c r="K43" s="40"/>
      <c r="L43" s="40"/>
    </row>
    <row r="44" spans="3:12" x14ac:dyDescent="0.15">
      <c r="D44" s="92"/>
      <c r="E44" s="92"/>
      <c r="F44" s="92"/>
      <c r="G44" s="92"/>
      <c r="H44" s="92"/>
      <c r="I44" s="92"/>
      <c r="J44" s="40"/>
      <c r="K44" s="40"/>
      <c r="L44" s="40"/>
    </row>
    <row r="45" spans="3:12" x14ac:dyDescent="0.15">
      <c r="D45" s="92"/>
      <c r="E45" s="92"/>
      <c r="F45" s="92"/>
      <c r="G45" s="92"/>
      <c r="H45" s="92"/>
      <c r="I45" s="92"/>
      <c r="J45" s="40"/>
      <c r="K45" s="40"/>
      <c r="L45" s="40"/>
    </row>
    <row r="46" spans="3:12" x14ac:dyDescent="0.15">
      <c r="D46" s="92"/>
      <c r="E46" s="92"/>
      <c r="F46" s="92"/>
      <c r="G46" s="92"/>
      <c r="H46" s="92"/>
      <c r="I46" s="92"/>
      <c r="J46" s="40"/>
      <c r="K46" s="40"/>
      <c r="L46" s="40"/>
    </row>
    <row r="47" spans="3:12" x14ac:dyDescent="0.15">
      <c r="D47" s="92"/>
      <c r="E47" s="92"/>
      <c r="F47" s="92"/>
      <c r="G47" s="92"/>
      <c r="H47" s="92"/>
      <c r="I47" s="92"/>
      <c r="J47" s="40"/>
      <c r="K47" s="40"/>
      <c r="L47" s="40"/>
    </row>
    <row r="48" spans="3:12" x14ac:dyDescent="0.15">
      <c r="D48" s="92"/>
      <c r="E48" s="92"/>
      <c r="F48" s="92"/>
      <c r="G48" s="92"/>
      <c r="H48" s="92"/>
      <c r="I48" s="92"/>
      <c r="J48" s="40"/>
      <c r="K48" s="40"/>
      <c r="L48" s="40"/>
    </row>
    <row r="49" spans="4:12" x14ac:dyDescent="0.15">
      <c r="D49" s="92"/>
      <c r="E49" s="92"/>
      <c r="F49" s="92"/>
      <c r="G49" s="92"/>
      <c r="H49" s="92"/>
      <c r="I49" s="92"/>
      <c r="J49" s="40"/>
      <c r="K49" s="40"/>
      <c r="L49" s="40"/>
    </row>
    <row r="50" spans="4:12" x14ac:dyDescent="0.15">
      <c r="D50" s="92"/>
      <c r="E50" s="92"/>
      <c r="F50" s="92"/>
      <c r="G50" s="92"/>
      <c r="H50" s="92"/>
      <c r="I50" s="92"/>
      <c r="J50" s="40"/>
      <c r="K50" s="40"/>
      <c r="L50" s="40"/>
    </row>
    <row r="51" spans="4:12" x14ac:dyDescent="0.15">
      <c r="D51" s="92"/>
      <c r="E51" s="92"/>
      <c r="F51" s="92"/>
      <c r="G51" s="92"/>
      <c r="H51" s="92"/>
      <c r="I51" s="92"/>
      <c r="J51" s="40"/>
      <c r="K51" s="40"/>
      <c r="L51" s="40"/>
    </row>
    <row r="52" spans="4:12" x14ac:dyDescent="0.15">
      <c r="D52" s="40"/>
      <c r="E52" s="40"/>
      <c r="F52" s="40"/>
      <c r="G52" s="40"/>
      <c r="H52" s="40"/>
      <c r="I52" s="40"/>
      <c r="J52" s="40"/>
      <c r="K52" s="40"/>
      <c r="L52" s="40"/>
    </row>
    <row r="53" spans="4:12" x14ac:dyDescent="0.15">
      <c r="D53" s="40"/>
      <c r="E53" s="40"/>
      <c r="F53" s="40"/>
      <c r="G53" s="40"/>
      <c r="H53" s="40"/>
      <c r="I53" s="40"/>
      <c r="J53" s="40"/>
      <c r="K53" s="40"/>
      <c r="L53" s="40"/>
    </row>
    <row r="54" spans="4:12" x14ac:dyDescent="0.15">
      <c r="D54" s="40"/>
      <c r="E54" s="40"/>
      <c r="F54" s="40"/>
      <c r="G54" s="40"/>
      <c r="H54" s="40"/>
      <c r="I54" s="40"/>
      <c r="J54" s="40"/>
      <c r="K54" s="40"/>
      <c r="L54" s="40"/>
    </row>
    <row r="55" spans="4:12" x14ac:dyDescent="0.15">
      <c r="D55" s="40"/>
      <c r="E55" s="40"/>
      <c r="F55" s="40"/>
      <c r="G55" s="40"/>
      <c r="H55" s="40"/>
      <c r="I55" s="40"/>
      <c r="J55" s="40"/>
      <c r="K55" s="40"/>
      <c r="L55" s="40"/>
    </row>
    <row r="56" spans="4:12" x14ac:dyDescent="0.15">
      <c r="D56" s="40"/>
      <c r="E56" s="40"/>
      <c r="F56" s="40"/>
      <c r="G56" s="40"/>
      <c r="H56" s="40"/>
      <c r="I56" s="40"/>
      <c r="J56" s="40"/>
      <c r="K56" s="40"/>
      <c r="L56" s="40"/>
    </row>
    <row r="57" spans="4:12" x14ac:dyDescent="0.15">
      <c r="D57" s="40"/>
      <c r="E57" s="40"/>
      <c r="F57" s="40"/>
      <c r="G57" s="40"/>
      <c r="H57" s="40"/>
      <c r="I57" s="40"/>
      <c r="J57" s="40"/>
      <c r="K57" s="40"/>
      <c r="L57" s="40"/>
    </row>
    <row r="58" spans="4:12" x14ac:dyDescent="0.15">
      <c r="D58" s="40"/>
      <c r="E58" s="40"/>
      <c r="F58" s="40"/>
      <c r="G58" s="40"/>
      <c r="H58" s="40"/>
      <c r="I58" s="40"/>
      <c r="J58" s="40"/>
      <c r="K58" s="40"/>
      <c r="L58" s="40"/>
    </row>
    <row r="59" spans="4:12" x14ac:dyDescent="0.15">
      <c r="D59" s="40"/>
      <c r="E59" s="40"/>
      <c r="F59" s="40"/>
      <c r="G59" s="40"/>
      <c r="H59" s="40"/>
      <c r="I59" s="40"/>
      <c r="J59" s="40"/>
      <c r="K59" s="40"/>
      <c r="L59" s="40"/>
    </row>
    <row r="60" spans="4:12" x14ac:dyDescent="0.15">
      <c r="D60" s="40"/>
      <c r="E60" s="40"/>
      <c r="F60" s="40"/>
      <c r="G60" s="40"/>
      <c r="H60" s="40"/>
      <c r="I60" s="40"/>
      <c r="J60" s="40"/>
      <c r="K60" s="40"/>
      <c r="L60" s="40"/>
    </row>
    <row r="61" spans="4:12" x14ac:dyDescent="0.15">
      <c r="D61" s="40"/>
      <c r="E61" s="40"/>
      <c r="F61" s="40"/>
      <c r="G61" s="40"/>
      <c r="H61" s="40"/>
      <c r="I61" s="40"/>
      <c r="J61" s="40"/>
      <c r="K61" s="40"/>
      <c r="L61" s="40"/>
    </row>
    <row r="62" spans="4:12" x14ac:dyDescent="0.15">
      <c r="D62" s="40"/>
      <c r="E62" s="40"/>
      <c r="F62" s="40"/>
      <c r="G62" s="40"/>
      <c r="H62" s="40"/>
      <c r="I62" s="40"/>
      <c r="J62" s="40"/>
      <c r="K62" s="40"/>
      <c r="L62" s="40"/>
    </row>
    <row r="63" spans="4:12" x14ac:dyDescent="0.15">
      <c r="D63" s="40"/>
      <c r="E63" s="40"/>
      <c r="F63" s="40"/>
      <c r="G63" s="40"/>
      <c r="H63" s="40"/>
      <c r="I63" s="40"/>
      <c r="J63" s="40"/>
      <c r="K63" s="40"/>
      <c r="L63" s="40"/>
    </row>
    <row r="64" spans="4:12" x14ac:dyDescent="0.15">
      <c r="D64" s="40"/>
      <c r="E64" s="40"/>
      <c r="F64" s="40"/>
      <c r="G64" s="40"/>
      <c r="H64" s="40"/>
      <c r="I64" s="40"/>
      <c r="J64" s="40"/>
      <c r="K64" s="40"/>
      <c r="L64" s="40"/>
    </row>
    <row r="65" spans="4:12" x14ac:dyDescent="0.15">
      <c r="D65" s="40"/>
      <c r="E65" s="40"/>
      <c r="F65" s="40"/>
      <c r="G65" s="40"/>
      <c r="H65" s="40"/>
      <c r="I65" s="40"/>
      <c r="J65" s="40"/>
      <c r="K65" s="40"/>
      <c r="L65" s="40"/>
    </row>
    <row r="66" spans="4:12" x14ac:dyDescent="0.15">
      <c r="D66" s="40"/>
      <c r="E66" s="40"/>
      <c r="F66" s="40"/>
      <c r="G66" s="40"/>
      <c r="H66" s="40"/>
      <c r="I66" s="40"/>
      <c r="J66" s="40"/>
      <c r="K66" s="40"/>
      <c r="L66" s="40"/>
    </row>
    <row r="67" spans="4:12" x14ac:dyDescent="0.15">
      <c r="D67" s="40"/>
      <c r="E67" s="40"/>
      <c r="F67" s="40"/>
      <c r="G67" s="40"/>
      <c r="H67" s="40"/>
      <c r="I67" s="40"/>
      <c r="J67" s="40"/>
      <c r="K67" s="40"/>
      <c r="L67" s="40"/>
    </row>
    <row r="68" spans="4:12" x14ac:dyDescent="0.15">
      <c r="D68" s="40"/>
      <c r="E68" s="40"/>
      <c r="F68" s="40"/>
      <c r="G68" s="40"/>
      <c r="H68" s="40"/>
      <c r="I68" s="40"/>
      <c r="J68" s="40"/>
      <c r="K68" s="40"/>
      <c r="L68" s="40"/>
    </row>
    <row r="69" spans="4:12" x14ac:dyDescent="0.15">
      <c r="D69" s="40"/>
      <c r="E69" s="40"/>
      <c r="F69" s="40"/>
      <c r="G69" s="40"/>
      <c r="H69" s="40"/>
      <c r="I69" s="40"/>
      <c r="J69" s="40"/>
      <c r="K69" s="40"/>
      <c r="L69" s="40"/>
    </row>
    <row r="70" spans="4:12" x14ac:dyDescent="0.15">
      <c r="D70" s="40"/>
      <c r="E70" s="40"/>
      <c r="F70" s="40"/>
      <c r="G70" s="40"/>
      <c r="H70" s="40"/>
      <c r="I70" s="40"/>
      <c r="J70" s="40"/>
      <c r="K70" s="40"/>
      <c r="L70" s="40"/>
    </row>
    <row r="71" spans="4:12" x14ac:dyDescent="0.15">
      <c r="D71" s="40"/>
      <c r="E71" s="40"/>
      <c r="F71" s="40"/>
      <c r="G71" s="40"/>
      <c r="H71" s="40"/>
      <c r="I71" s="40"/>
      <c r="J71" s="40"/>
      <c r="K71" s="40"/>
      <c r="L71" s="40"/>
    </row>
    <row r="72" spans="4:12" x14ac:dyDescent="0.15">
      <c r="D72" s="40"/>
      <c r="E72" s="40"/>
      <c r="F72" s="40"/>
      <c r="G72" s="40"/>
      <c r="H72" s="40"/>
      <c r="I72" s="40"/>
      <c r="J72" s="40"/>
      <c r="K72" s="40"/>
      <c r="L72" s="40"/>
    </row>
    <row r="73" spans="4:12" x14ac:dyDescent="0.15">
      <c r="D73" s="40"/>
      <c r="E73" s="40"/>
      <c r="F73" s="40"/>
      <c r="G73" s="40"/>
      <c r="H73" s="40"/>
      <c r="I73" s="40"/>
      <c r="J73" s="40"/>
      <c r="K73" s="40"/>
      <c r="L73" s="40"/>
    </row>
    <row r="74" spans="4:12" x14ac:dyDescent="0.15">
      <c r="D74" s="40"/>
      <c r="E74" s="40"/>
      <c r="F74" s="40"/>
      <c r="G74" s="40"/>
      <c r="H74" s="40"/>
      <c r="I74" s="40"/>
      <c r="J74" s="40"/>
      <c r="K74" s="40"/>
      <c r="L74" s="40"/>
    </row>
    <row r="75" spans="4:12" x14ac:dyDescent="0.15">
      <c r="D75" s="40"/>
      <c r="E75" s="40"/>
      <c r="F75" s="40"/>
      <c r="G75" s="40"/>
      <c r="H75" s="40"/>
      <c r="I75" s="40"/>
      <c r="J75" s="40"/>
      <c r="K75" s="40"/>
      <c r="L75" s="40"/>
    </row>
    <row r="76" spans="4:12" x14ac:dyDescent="0.15">
      <c r="D76" s="40"/>
      <c r="E76" s="40"/>
      <c r="F76" s="40"/>
      <c r="G76" s="40"/>
      <c r="H76" s="40"/>
      <c r="I76" s="40"/>
      <c r="J76" s="40"/>
      <c r="K76" s="40"/>
      <c r="L76" s="40"/>
    </row>
    <row r="77" spans="4:12" x14ac:dyDescent="0.15">
      <c r="D77" s="40"/>
      <c r="E77" s="40"/>
      <c r="F77" s="40"/>
      <c r="G77" s="40"/>
      <c r="H77" s="40"/>
      <c r="I77" s="40"/>
      <c r="J77" s="40"/>
      <c r="K77" s="40"/>
      <c r="L77" s="40"/>
    </row>
    <row r="78" spans="4:12" x14ac:dyDescent="0.15">
      <c r="D78" s="40"/>
      <c r="E78" s="40"/>
      <c r="F78" s="40"/>
      <c r="G78" s="40"/>
      <c r="H78" s="40"/>
      <c r="I78" s="40"/>
      <c r="J78" s="40"/>
      <c r="K78" s="40"/>
      <c r="L78" s="40"/>
    </row>
    <row r="79" spans="4:12" x14ac:dyDescent="0.15">
      <c r="D79" s="40"/>
      <c r="E79" s="40"/>
      <c r="F79" s="40"/>
      <c r="G79" s="40"/>
      <c r="H79" s="40"/>
      <c r="I79" s="40"/>
      <c r="J79" s="40"/>
      <c r="K79" s="40"/>
      <c r="L79" s="40"/>
    </row>
    <row r="80" spans="4:12" x14ac:dyDescent="0.15">
      <c r="D80" s="40"/>
      <c r="E80" s="40"/>
      <c r="F80" s="40"/>
      <c r="G80" s="40"/>
      <c r="H80" s="40"/>
      <c r="I80" s="40"/>
      <c r="J80" s="40"/>
      <c r="K80" s="40"/>
      <c r="L80" s="40"/>
    </row>
    <row r="81" spans="4:12" x14ac:dyDescent="0.15">
      <c r="D81" s="40"/>
      <c r="E81" s="40"/>
      <c r="F81" s="40"/>
      <c r="G81" s="40"/>
      <c r="H81" s="40"/>
      <c r="I81" s="40"/>
      <c r="J81" s="40"/>
      <c r="K81" s="40"/>
      <c r="L81" s="40"/>
    </row>
    <row r="82" spans="4:12" x14ac:dyDescent="0.15">
      <c r="D82" s="40"/>
      <c r="E82" s="40"/>
      <c r="F82" s="40"/>
      <c r="G82" s="40"/>
      <c r="H82" s="40"/>
      <c r="I82" s="40"/>
      <c r="J82" s="40"/>
      <c r="K82" s="40"/>
      <c r="L82" s="40"/>
    </row>
    <row r="83" spans="4:12" x14ac:dyDescent="0.15">
      <c r="D83" s="40"/>
      <c r="E83" s="40"/>
      <c r="F83" s="40"/>
      <c r="G83" s="40"/>
      <c r="H83" s="40"/>
      <c r="I83" s="40"/>
      <c r="J83" s="40"/>
      <c r="K83" s="40"/>
      <c r="L83" s="40"/>
    </row>
    <row r="84" spans="4:12" x14ac:dyDescent="0.15">
      <c r="D84" s="40"/>
      <c r="E84" s="40"/>
      <c r="F84" s="40"/>
      <c r="G84" s="40"/>
      <c r="H84" s="40"/>
      <c r="I84" s="40"/>
      <c r="J84" s="40"/>
      <c r="K84" s="40"/>
      <c r="L84" s="40"/>
    </row>
    <row r="85" spans="4:12" x14ac:dyDescent="0.15">
      <c r="D85" s="40"/>
      <c r="E85" s="40"/>
      <c r="F85" s="40"/>
      <c r="G85" s="40"/>
      <c r="H85" s="40"/>
      <c r="I85" s="40"/>
      <c r="J85" s="40"/>
      <c r="K85" s="40"/>
      <c r="L85" s="40"/>
    </row>
    <row r="86" spans="4:12" x14ac:dyDescent="0.15">
      <c r="D86" s="40"/>
      <c r="E86" s="40"/>
      <c r="F86" s="40"/>
      <c r="G86" s="40"/>
      <c r="H86" s="40"/>
      <c r="I86" s="40"/>
      <c r="J86" s="40"/>
      <c r="K86" s="40"/>
      <c r="L86" s="40"/>
    </row>
    <row r="87" spans="4:12" x14ac:dyDescent="0.15">
      <c r="D87" s="40"/>
      <c r="E87" s="40"/>
      <c r="F87" s="40"/>
      <c r="G87" s="40"/>
      <c r="H87" s="40"/>
      <c r="I87" s="40"/>
      <c r="J87" s="40"/>
      <c r="K87" s="40"/>
      <c r="L87" s="40"/>
    </row>
    <row r="88" spans="4:12" x14ac:dyDescent="0.15">
      <c r="D88" s="40"/>
      <c r="E88" s="40"/>
      <c r="F88" s="40"/>
      <c r="G88" s="40"/>
      <c r="H88" s="40"/>
      <c r="I88" s="40"/>
      <c r="J88" s="40"/>
      <c r="K88" s="40"/>
      <c r="L88" s="40"/>
    </row>
    <row r="89" spans="4:12" x14ac:dyDescent="0.15">
      <c r="D89" s="40"/>
      <c r="E89" s="40"/>
      <c r="F89" s="40"/>
      <c r="G89" s="40"/>
      <c r="H89" s="40"/>
      <c r="I89" s="40"/>
      <c r="J89" s="40"/>
      <c r="K89" s="40"/>
      <c r="L89" s="40"/>
    </row>
    <row r="90" spans="4:12" x14ac:dyDescent="0.15">
      <c r="D90" s="40"/>
      <c r="E90" s="40"/>
      <c r="F90" s="40"/>
      <c r="G90" s="40"/>
      <c r="H90" s="40"/>
      <c r="I90" s="40"/>
      <c r="J90" s="40"/>
      <c r="K90" s="40"/>
      <c r="L90" s="40"/>
    </row>
    <row r="91" spans="4:12" x14ac:dyDescent="0.15">
      <c r="D91" s="40"/>
      <c r="E91" s="40"/>
      <c r="F91" s="40"/>
      <c r="G91" s="40"/>
      <c r="H91" s="40"/>
      <c r="I91" s="40"/>
      <c r="J91" s="40"/>
      <c r="K91" s="40"/>
      <c r="L91" s="40"/>
    </row>
    <row r="92" spans="4:12" x14ac:dyDescent="0.15">
      <c r="D92" s="40"/>
      <c r="E92" s="40"/>
      <c r="F92" s="40"/>
      <c r="G92" s="40"/>
      <c r="H92" s="40"/>
      <c r="I92" s="40"/>
      <c r="J92" s="40"/>
      <c r="K92" s="40"/>
      <c r="L92" s="40"/>
    </row>
    <row r="93" spans="4:12" x14ac:dyDescent="0.15">
      <c r="D93" s="40"/>
      <c r="E93" s="40"/>
      <c r="F93" s="40"/>
      <c r="G93" s="40"/>
      <c r="H93" s="40"/>
      <c r="I93" s="40"/>
      <c r="J93" s="40"/>
      <c r="K93" s="40"/>
      <c r="L93" s="40"/>
    </row>
    <row r="94" spans="4:12" x14ac:dyDescent="0.15">
      <c r="D94" s="40"/>
      <c r="E94" s="40"/>
      <c r="F94" s="40"/>
      <c r="G94" s="40"/>
      <c r="H94" s="40"/>
      <c r="I94" s="40"/>
      <c r="J94" s="40"/>
      <c r="K94" s="40"/>
      <c r="L94" s="40"/>
    </row>
    <row r="95" spans="4:12" x14ac:dyDescent="0.15">
      <c r="D95" s="40"/>
      <c r="E95" s="40"/>
      <c r="F95" s="40"/>
      <c r="G95" s="40"/>
      <c r="H95" s="40"/>
      <c r="I95" s="40"/>
      <c r="J95" s="40"/>
      <c r="K95" s="40"/>
      <c r="L95" s="40"/>
    </row>
    <row r="96" spans="4:12" x14ac:dyDescent="0.15">
      <c r="D96" s="40"/>
      <c r="E96" s="40"/>
      <c r="F96" s="40"/>
      <c r="G96" s="40"/>
      <c r="H96" s="40"/>
      <c r="I96" s="40"/>
      <c r="J96" s="40"/>
      <c r="K96" s="40"/>
      <c r="L96" s="40"/>
    </row>
    <row r="97" spans="4:12" x14ac:dyDescent="0.15">
      <c r="D97" s="40"/>
      <c r="E97" s="40"/>
      <c r="F97" s="40"/>
      <c r="G97" s="40"/>
      <c r="H97" s="40"/>
      <c r="I97" s="40"/>
      <c r="J97" s="40"/>
      <c r="K97" s="40"/>
      <c r="L97" s="40"/>
    </row>
    <row r="98" spans="4:12" x14ac:dyDescent="0.15">
      <c r="D98" s="40"/>
      <c r="E98" s="40"/>
      <c r="F98" s="40"/>
      <c r="G98" s="40"/>
      <c r="H98" s="40"/>
      <c r="I98" s="40"/>
      <c r="J98" s="40"/>
      <c r="K98" s="40"/>
      <c r="L98" s="40"/>
    </row>
    <row r="99" spans="4:12" x14ac:dyDescent="0.15">
      <c r="D99" s="40"/>
      <c r="E99" s="40"/>
      <c r="F99" s="40"/>
      <c r="G99" s="40"/>
      <c r="H99" s="40"/>
      <c r="I99" s="40"/>
      <c r="J99" s="40"/>
      <c r="K99" s="40"/>
      <c r="L99" s="40"/>
    </row>
    <row r="100" spans="4:12" x14ac:dyDescent="0.15"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4:12" x14ac:dyDescent="0.15"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4:12" x14ac:dyDescent="0.15"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4:12" x14ac:dyDescent="0.15"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4:12" x14ac:dyDescent="0.15"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4:12" x14ac:dyDescent="0.15"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4:12" x14ac:dyDescent="0.15"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4:12" x14ac:dyDescent="0.15"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4:12" x14ac:dyDescent="0.15"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4:12" x14ac:dyDescent="0.15"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4:12" x14ac:dyDescent="0.15"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4:12" x14ac:dyDescent="0.15"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4:12" x14ac:dyDescent="0.15"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4:12" x14ac:dyDescent="0.15"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4:12" x14ac:dyDescent="0.15"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4:12" x14ac:dyDescent="0.15"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4:12" x14ac:dyDescent="0.15"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4:12" x14ac:dyDescent="0.15"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4:12" x14ac:dyDescent="0.15"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4:12" x14ac:dyDescent="0.15"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4:12" x14ac:dyDescent="0.15"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4:12" x14ac:dyDescent="0.15"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4:12" x14ac:dyDescent="0.15"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4:12" x14ac:dyDescent="0.15"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4:12" x14ac:dyDescent="0.15"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4:12" x14ac:dyDescent="0.15"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4:12" x14ac:dyDescent="0.15"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4:12" x14ac:dyDescent="0.15"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4:12" x14ac:dyDescent="0.15"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4:12" x14ac:dyDescent="0.15"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4:12" x14ac:dyDescent="0.15"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4:12" x14ac:dyDescent="0.15"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4:12" x14ac:dyDescent="0.15"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4:12" x14ac:dyDescent="0.15"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4:12" x14ac:dyDescent="0.15"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4:12" x14ac:dyDescent="0.15"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4:12" x14ac:dyDescent="0.15"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4:12" x14ac:dyDescent="0.15">
      <c r="D137" s="40"/>
      <c r="E137" s="40"/>
      <c r="F137" s="40"/>
      <c r="G137" s="40"/>
      <c r="H137" s="40"/>
      <c r="I137" s="40"/>
      <c r="J137" s="40"/>
      <c r="K137" s="40"/>
      <c r="L137" s="40"/>
    </row>
  </sheetData>
  <mergeCells count="11">
    <mergeCell ref="D28:D29"/>
    <mergeCell ref="E28:E29"/>
    <mergeCell ref="F28:F29"/>
    <mergeCell ref="G28:G29"/>
    <mergeCell ref="I28:I29"/>
    <mergeCell ref="D4:I4"/>
    <mergeCell ref="D5:D6"/>
    <mergeCell ref="E5:E6"/>
    <mergeCell ref="F5:F6"/>
    <mergeCell ref="G5:G6"/>
    <mergeCell ref="I5:I6"/>
  </mergeCells>
  <phoneticPr fontId="0" type="noConversion"/>
  <printOptions horizontalCentered="1" verticalCentered="1"/>
  <pageMargins left="0.23622047244094491" right="0.23622047244094491" top="0.15748031496062992" bottom="0.19685039370078741" header="0.15748031496062992" footer="0.19685039370078741"/>
  <pageSetup orientation="portrait" horizontalDpi="4294967292" verticalDpi="4294967292"/>
  <headerFooter alignWithMargins="0">
    <oddFooter>&amp;CChristian Latour MBA, Adm.A.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K264"/>
  <sheetViews>
    <sheetView zoomScale="125" zoomScaleNormal="125" zoomScalePageLayoutView="125" workbookViewId="0">
      <pane xSplit="8" ySplit="6" topLeftCell="I23" activePane="bottomRight" state="frozen"/>
      <selection pane="topRight" activeCell="H1" sqref="H1"/>
      <selection pane="bottomLeft" activeCell="A5" sqref="A5"/>
      <selection pane="bottomRight" activeCell="Q123" sqref="Q123"/>
    </sheetView>
  </sheetViews>
  <sheetFormatPr baseColWidth="10" defaultRowHeight="13" x14ac:dyDescent="0.15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7.83203125" customWidth="1"/>
    <col min="10" max="10" width="1.5" customWidth="1"/>
    <col min="11" max="11" width="17.83203125" customWidth="1"/>
    <col min="12" max="12" width="1.5" customWidth="1"/>
    <col min="13" max="13" width="17.83203125" customWidth="1"/>
    <col min="14" max="14" width="1.5" customWidth="1"/>
    <col min="15" max="15" width="17.83203125" customWidth="1"/>
    <col min="16" max="16" width="0.6640625" customWidth="1"/>
    <col min="17" max="17" width="17.83203125" customWidth="1"/>
    <col min="18" max="18" width="1.5" customWidth="1"/>
    <col min="19" max="19" width="17.8320312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7" ht="16" x14ac:dyDescent="0.25">
      <c r="B2" s="3"/>
      <c r="C2" s="214" t="str">
        <f>+'Bal. 30-11-2017'!C2:H2</f>
        <v>Chez Super Frida (5)</v>
      </c>
      <c r="D2" s="215"/>
      <c r="E2" s="215"/>
      <c r="F2" s="215"/>
      <c r="G2" s="215"/>
      <c r="H2" s="215"/>
      <c r="I2" s="218" t="s">
        <v>83</v>
      </c>
      <c r="J2" s="219"/>
      <c r="K2" s="219"/>
      <c r="M2" s="241" t="s">
        <v>87</v>
      </c>
      <c r="N2" s="220"/>
      <c r="O2" s="220"/>
      <c r="Q2" s="218" t="s">
        <v>88</v>
      </c>
      <c r="R2" s="219"/>
      <c r="S2" s="219"/>
      <c r="U2" s="242"/>
      <c r="V2" s="243"/>
      <c r="W2" s="243"/>
      <c r="X2" s="30"/>
      <c r="Y2" s="244"/>
      <c r="Z2" s="245"/>
      <c r="AA2" s="245"/>
      <c r="AB2" s="30"/>
      <c r="AC2" s="244"/>
      <c r="AD2" s="245"/>
      <c r="AE2" s="245"/>
      <c r="AF2" s="30"/>
      <c r="AG2" s="242"/>
      <c r="AH2" s="243"/>
      <c r="AI2" s="243"/>
    </row>
    <row r="3" spans="2:37" ht="17" x14ac:dyDescent="0.25">
      <c r="B3" s="3"/>
      <c r="C3" s="214" t="s">
        <v>83</v>
      </c>
      <c r="D3" s="215"/>
      <c r="E3" s="215"/>
      <c r="F3" s="215"/>
      <c r="G3" s="215"/>
      <c r="H3" s="215"/>
      <c r="I3" s="219"/>
      <c r="J3" s="219"/>
      <c r="K3" s="219"/>
      <c r="L3" s="26"/>
      <c r="M3" s="220"/>
      <c r="N3" s="220"/>
      <c r="O3" s="220"/>
      <c r="Q3" s="219"/>
      <c r="R3" s="219"/>
      <c r="S3" s="219"/>
      <c r="U3" s="243"/>
      <c r="V3" s="243"/>
      <c r="W3" s="243"/>
      <c r="X3" s="30"/>
      <c r="Y3" s="245"/>
      <c r="Z3" s="245"/>
      <c r="AA3" s="245"/>
      <c r="AB3" s="30"/>
      <c r="AC3" s="245"/>
      <c r="AD3" s="245"/>
      <c r="AE3" s="245"/>
      <c r="AF3" s="30"/>
      <c r="AG3" s="243"/>
      <c r="AH3" s="243"/>
      <c r="AI3" s="243"/>
    </row>
    <row r="4" spans="2:37" ht="17" x14ac:dyDescent="0.25">
      <c r="B4" s="3"/>
      <c r="C4" s="39"/>
      <c r="D4" s="40"/>
      <c r="E4" s="40"/>
      <c r="F4" s="40"/>
      <c r="G4" s="40"/>
      <c r="H4" s="40"/>
      <c r="I4" s="220"/>
      <c r="J4" s="220"/>
      <c r="K4" s="220"/>
      <c r="L4" s="26"/>
      <c r="M4" s="220"/>
      <c r="N4" s="220"/>
      <c r="O4" s="220"/>
      <c r="Q4" s="219"/>
      <c r="R4" s="219"/>
      <c r="S4" s="219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  <c r="AK4" s="14"/>
    </row>
    <row r="5" spans="2:37" ht="16" x14ac:dyDescent="0.25">
      <c r="B5" s="3"/>
      <c r="D5" s="4"/>
      <c r="E5" s="4"/>
      <c r="F5" s="4"/>
      <c r="I5" s="10"/>
      <c r="J5" s="10"/>
      <c r="K5" s="10"/>
      <c r="M5" s="10"/>
      <c r="N5" s="10"/>
      <c r="O5" s="10"/>
      <c r="Q5" s="10"/>
      <c r="R5" s="10"/>
      <c r="S5" s="1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  <c r="AK5" s="14"/>
    </row>
    <row r="6" spans="2:37" ht="20" x14ac:dyDescent="0.4">
      <c r="B6" s="3"/>
      <c r="I6" s="27" t="s">
        <v>6</v>
      </c>
      <c r="J6" s="11"/>
      <c r="K6" s="27" t="s">
        <v>46</v>
      </c>
      <c r="M6" s="43" t="str">
        <f>+I6</f>
        <v>Débit</v>
      </c>
      <c r="N6" s="10" t="s">
        <v>49</v>
      </c>
      <c r="O6" s="28" t="s">
        <v>46</v>
      </c>
      <c r="Q6" s="96" t="str">
        <f>+M6</f>
        <v>Débit</v>
      </c>
      <c r="R6" s="10"/>
      <c r="S6" s="97" t="s">
        <v>46</v>
      </c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  <c r="AK6" s="14"/>
    </row>
    <row r="7" spans="2:37" ht="20" customHeight="1" x14ac:dyDescent="0.3">
      <c r="B7" s="7"/>
      <c r="C7" s="211" t="s">
        <v>94</v>
      </c>
      <c r="D7" s="213"/>
      <c r="E7" s="213"/>
      <c r="F7" s="213"/>
      <c r="G7" s="213"/>
      <c r="H7" s="5"/>
      <c r="I7" s="8"/>
      <c r="J7" s="12"/>
      <c r="K7" s="8"/>
      <c r="L7" s="5"/>
      <c r="M7" s="93" t="s">
        <v>48</v>
      </c>
      <c r="N7" s="44"/>
      <c r="O7" s="93" t="s">
        <v>48</v>
      </c>
      <c r="P7" s="3"/>
      <c r="Q7" s="103" t="s">
        <v>48</v>
      </c>
      <c r="R7" s="98"/>
      <c r="S7" s="104" t="s">
        <v>48</v>
      </c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  <c r="AK7" s="14"/>
    </row>
    <row r="8" spans="2:37" ht="20" customHeight="1" x14ac:dyDescent="0.3">
      <c r="B8" s="7"/>
      <c r="C8" s="187"/>
      <c r="D8" s="188"/>
      <c r="E8" s="188"/>
      <c r="F8" s="188"/>
      <c r="G8" s="188"/>
      <c r="H8" s="5"/>
      <c r="I8" s="8"/>
      <c r="J8" s="12"/>
      <c r="K8" s="8"/>
      <c r="L8" s="5"/>
      <c r="M8" s="93"/>
      <c r="N8" s="44"/>
      <c r="O8" s="93"/>
      <c r="P8" s="3"/>
      <c r="Q8" s="103"/>
      <c r="R8" s="98"/>
      <c r="S8" s="104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  <c r="AK8" s="14"/>
    </row>
    <row r="9" spans="2:37" ht="16" x14ac:dyDescent="0.25">
      <c r="B9" s="7"/>
      <c r="C9" s="6" t="str">
        <f>+'Bal. 30-11-2017'!C9</f>
        <v>Encaisse (1100-1199)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93" t="s">
        <v>48</v>
      </c>
      <c r="N9" s="44"/>
      <c r="O9" s="93" t="s">
        <v>48</v>
      </c>
      <c r="P9" s="3"/>
      <c r="Q9" s="103" t="s">
        <v>48</v>
      </c>
      <c r="R9" s="98"/>
      <c r="S9" s="104" t="s">
        <v>48</v>
      </c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  <c r="AK9" s="14"/>
    </row>
    <row r="10" spans="2:37" ht="16" x14ac:dyDescent="0.25">
      <c r="B10" s="7">
        <v>1100</v>
      </c>
      <c r="C10" s="2" t="s">
        <v>23</v>
      </c>
      <c r="D10" s="2"/>
      <c r="E10" s="2"/>
      <c r="F10" s="2"/>
      <c r="G10" s="2"/>
      <c r="H10" s="5"/>
      <c r="I10" s="8">
        <f>+'Bal. 30-11-2017'!I10</f>
        <v>1500</v>
      </c>
      <c r="J10" s="12"/>
      <c r="K10" s="8"/>
      <c r="L10" s="5"/>
      <c r="M10" s="94">
        <v>0</v>
      </c>
      <c r="N10" s="24"/>
      <c r="O10" s="94">
        <v>0</v>
      </c>
      <c r="P10" s="3"/>
      <c r="Q10" s="104">
        <f>+I10</f>
        <v>1500</v>
      </c>
      <c r="R10" s="99"/>
      <c r="S10" s="104">
        <v>0</v>
      </c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  <c r="AK10" s="14"/>
    </row>
    <row r="11" spans="2:37" ht="16" x14ac:dyDescent="0.25">
      <c r="B11" s="7">
        <v>1150</v>
      </c>
      <c r="C11" s="2" t="s">
        <v>24</v>
      </c>
      <c r="D11" s="2"/>
      <c r="E11" s="2"/>
      <c r="F11" s="2"/>
      <c r="G11" s="2"/>
      <c r="H11" s="5"/>
      <c r="I11" s="8">
        <f>+'Bal. 30-11-2017'!I11</f>
        <v>89880</v>
      </c>
      <c r="J11" s="12"/>
      <c r="K11" s="8"/>
      <c r="L11" s="5"/>
      <c r="M11" s="94">
        <v>0</v>
      </c>
      <c r="N11" s="24"/>
      <c r="O11" s="94">
        <v>0</v>
      </c>
      <c r="P11" s="3"/>
      <c r="Q11" s="104">
        <f>+I11</f>
        <v>89880</v>
      </c>
      <c r="R11" s="99"/>
      <c r="S11" s="104">
        <v>0</v>
      </c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  <c r="AK11" s="14"/>
    </row>
    <row r="12" spans="2:37" ht="16" x14ac:dyDescent="0.2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94"/>
      <c r="N12" s="24"/>
      <c r="O12" s="94"/>
      <c r="P12" s="3"/>
      <c r="Q12" s="104"/>
      <c r="R12" s="99"/>
      <c r="S12" s="104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  <c r="AK12" s="14"/>
    </row>
    <row r="13" spans="2:37" ht="16" x14ac:dyDescent="0.25">
      <c r="B13" s="7"/>
      <c r="C13" s="6" t="str">
        <f>+'Bal. 30-11-2017'!C13</f>
        <v>Débiteurs (1200-1299)</v>
      </c>
      <c r="D13" s="6"/>
      <c r="E13" s="2"/>
      <c r="F13" s="2"/>
      <c r="G13" s="2"/>
      <c r="H13" s="5"/>
      <c r="I13" s="8"/>
      <c r="J13" s="12"/>
      <c r="K13" s="8"/>
      <c r="L13" s="5"/>
      <c r="M13" s="94" t="s">
        <v>48</v>
      </c>
      <c r="N13" s="24"/>
      <c r="O13" s="94" t="s">
        <v>48</v>
      </c>
      <c r="P13" s="3"/>
      <c r="Q13" s="104" t="s">
        <v>48</v>
      </c>
      <c r="R13" s="99"/>
      <c r="S13" s="104" t="s">
        <v>48</v>
      </c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  <c r="AK13" s="14"/>
    </row>
    <row r="14" spans="2:37" ht="16" x14ac:dyDescent="0.25">
      <c r="B14" s="7">
        <v>1200</v>
      </c>
      <c r="C14" s="2" t="s">
        <v>25</v>
      </c>
      <c r="D14" s="2"/>
      <c r="E14" s="2"/>
      <c r="F14" s="2"/>
      <c r="G14" s="2"/>
      <c r="H14" s="5"/>
      <c r="I14" s="8">
        <f>+'Bal. 30-11-2017'!I14</f>
        <v>5000</v>
      </c>
      <c r="J14" s="12"/>
      <c r="K14" s="8"/>
      <c r="L14" s="5"/>
      <c r="M14" s="94">
        <v>0</v>
      </c>
      <c r="N14" s="24"/>
      <c r="O14" s="94">
        <v>0</v>
      </c>
      <c r="P14" s="3"/>
      <c r="Q14" s="104">
        <f>+I14</f>
        <v>5000</v>
      </c>
      <c r="R14" s="99"/>
      <c r="S14" s="104">
        <v>0</v>
      </c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  <c r="AK14" s="14"/>
    </row>
    <row r="15" spans="2:37" ht="16" x14ac:dyDescent="0.2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f>+'Bal. 30-11-2017'!K15</f>
        <v>500</v>
      </c>
      <c r="L15" s="5"/>
      <c r="M15" s="94">
        <v>0</v>
      </c>
      <c r="N15" s="24"/>
      <c r="O15" s="94">
        <v>0</v>
      </c>
      <c r="P15" s="3"/>
      <c r="Q15" s="104">
        <v>0</v>
      </c>
      <c r="R15" s="99"/>
      <c r="S15" s="104">
        <f>+K15</f>
        <v>500</v>
      </c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  <c r="AK15" s="14"/>
    </row>
    <row r="16" spans="2:37" ht="16" x14ac:dyDescent="0.25">
      <c r="B16" s="7">
        <v>1250</v>
      </c>
      <c r="C16" s="2" t="s">
        <v>26</v>
      </c>
      <c r="D16" s="2"/>
      <c r="E16" s="2"/>
      <c r="F16" s="2"/>
      <c r="G16" s="2"/>
      <c r="H16" s="5"/>
      <c r="I16" s="8">
        <f>+'Bal. 30-11-2017'!I16</f>
        <v>0</v>
      </c>
      <c r="J16" s="12"/>
      <c r="K16" s="8"/>
      <c r="L16" s="5"/>
      <c r="M16" s="94">
        <v>0</v>
      </c>
      <c r="N16" s="24"/>
      <c r="O16" s="94">
        <v>0</v>
      </c>
      <c r="P16" s="3"/>
      <c r="Q16" s="104">
        <v>0</v>
      </c>
      <c r="R16" s="99"/>
      <c r="S16" s="104">
        <v>0</v>
      </c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  <c r="AK16" s="14"/>
    </row>
    <row r="17" spans="2:37" ht="16" x14ac:dyDescent="0.2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94"/>
      <c r="N17" s="24"/>
      <c r="O17" s="94"/>
      <c r="P17" s="3"/>
      <c r="Q17" s="104"/>
      <c r="R17" s="99"/>
      <c r="S17" s="104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  <c r="AK17" s="14"/>
    </row>
    <row r="18" spans="2:37" ht="16" x14ac:dyDescent="0.25">
      <c r="B18" s="7"/>
      <c r="C18" s="6" t="str">
        <f>+'Bal. 30-11-2017'!C19</f>
        <v>. Stock de Nourriture</v>
      </c>
      <c r="D18" s="6"/>
      <c r="E18" s="2"/>
      <c r="F18" s="2"/>
      <c r="G18" s="2"/>
      <c r="H18" s="5"/>
      <c r="I18" s="8"/>
      <c r="J18" s="12"/>
      <c r="K18" s="8"/>
      <c r="L18" s="5"/>
      <c r="M18" s="94" t="s">
        <v>48</v>
      </c>
      <c r="N18" s="24"/>
      <c r="O18" s="94" t="s">
        <v>48</v>
      </c>
      <c r="P18" s="3"/>
      <c r="Q18" s="104" t="s">
        <v>48</v>
      </c>
      <c r="R18" s="100"/>
      <c r="S18" s="104" t="s">
        <v>48</v>
      </c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  <c r="AK18" s="14"/>
    </row>
    <row r="19" spans="2:37" ht="16" x14ac:dyDescent="0.25">
      <c r="B19" s="7">
        <v>1300</v>
      </c>
      <c r="C19" s="2" t="s">
        <v>28</v>
      </c>
      <c r="D19" s="2"/>
      <c r="E19" s="2"/>
      <c r="F19" s="2"/>
      <c r="G19" s="2"/>
      <c r="H19" s="5"/>
      <c r="I19" s="8">
        <f>+'Bal. 30-11-2017'!I19</f>
        <v>15000</v>
      </c>
      <c r="J19" s="12"/>
      <c r="K19" s="8"/>
      <c r="L19" s="5"/>
      <c r="M19" s="94">
        <v>0</v>
      </c>
      <c r="N19" s="24"/>
      <c r="O19" s="94">
        <v>0</v>
      </c>
      <c r="P19" s="3"/>
      <c r="Q19" s="104">
        <f>+I19</f>
        <v>15000</v>
      </c>
      <c r="R19" s="100"/>
      <c r="S19" s="104">
        <v>0</v>
      </c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  <c r="AK19" s="14"/>
    </row>
    <row r="20" spans="2:37" ht="16" x14ac:dyDescent="0.25">
      <c r="B20" s="7">
        <v>1310</v>
      </c>
      <c r="C20" s="2" t="s">
        <v>27</v>
      </c>
      <c r="D20" s="2"/>
      <c r="E20" s="2"/>
      <c r="F20" s="2"/>
      <c r="G20" s="2"/>
      <c r="H20" s="5"/>
      <c r="I20" s="8">
        <f>+'Bal. 30-11-2017'!I20</f>
        <v>25000</v>
      </c>
      <c r="J20" s="12"/>
      <c r="K20" s="8"/>
      <c r="L20" s="5"/>
      <c r="M20" s="94">
        <v>0</v>
      </c>
      <c r="N20" s="24"/>
      <c r="O20" s="94">
        <v>0</v>
      </c>
      <c r="P20" s="3"/>
      <c r="Q20" s="104">
        <f>+I20</f>
        <v>25000</v>
      </c>
      <c r="R20" s="100"/>
      <c r="S20" s="104">
        <v>0</v>
      </c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  <c r="AK20" s="14"/>
    </row>
    <row r="21" spans="2:37" ht="16" x14ac:dyDescent="0.25">
      <c r="B21" s="7">
        <v>1350</v>
      </c>
      <c r="C21" s="2" t="s">
        <v>29</v>
      </c>
      <c r="D21" s="2"/>
      <c r="E21" s="2"/>
      <c r="F21" s="2"/>
      <c r="G21" s="2"/>
      <c r="H21" s="5"/>
      <c r="I21" s="8">
        <f>+'Bal. 30-11-2017'!I21</f>
        <v>1500</v>
      </c>
      <c r="J21" s="12"/>
      <c r="K21" s="8"/>
      <c r="L21" s="5"/>
      <c r="M21" s="94">
        <v>0</v>
      </c>
      <c r="N21" s="24"/>
      <c r="O21" s="94">
        <v>0</v>
      </c>
      <c r="P21" s="3"/>
      <c r="Q21" s="104">
        <f>+I21</f>
        <v>1500</v>
      </c>
      <c r="R21" s="100"/>
      <c r="S21" s="104">
        <v>0</v>
      </c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  <c r="AK21" s="14"/>
    </row>
    <row r="22" spans="2:37" ht="16" x14ac:dyDescent="0.2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94"/>
      <c r="N22" s="24"/>
      <c r="O22" s="94"/>
      <c r="P22" s="3"/>
      <c r="Q22" s="104"/>
      <c r="R22" s="100"/>
      <c r="S22" s="104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  <c r="AK22" s="14"/>
    </row>
    <row r="23" spans="2:37" ht="16" x14ac:dyDescent="0.25">
      <c r="B23" s="7"/>
      <c r="C23" s="6" t="str">
        <f>+'Bal. 30-11-2017'!C23</f>
        <v>Frais payés d’avance</v>
      </c>
      <c r="D23" s="6"/>
      <c r="E23" s="2"/>
      <c r="F23" s="2"/>
      <c r="G23" s="2"/>
      <c r="H23" s="5"/>
      <c r="I23" s="8"/>
      <c r="J23" s="12"/>
      <c r="K23" s="8"/>
      <c r="L23" s="5"/>
      <c r="M23" s="94" t="s">
        <v>48</v>
      </c>
      <c r="N23" s="24"/>
      <c r="O23" s="94" t="s">
        <v>48</v>
      </c>
      <c r="P23" s="3"/>
      <c r="Q23" s="104" t="s">
        <v>48</v>
      </c>
      <c r="R23" s="100"/>
      <c r="S23" s="104" t="s">
        <v>48</v>
      </c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  <c r="AK23" s="14"/>
    </row>
    <row r="24" spans="2:37" ht="16" x14ac:dyDescent="0.25">
      <c r="B24" s="7">
        <v>1400</v>
      </c>
      <c r="C24" s="2" t="s">
        <v>108</v>
      </c>
      <c r="D24" s="2"/>
      <c r="E24" s="2"/>
      <c r="F24" s="2"/>
      <c r="G24" s="2"/>
      <c r="H24" s="5"/>
      <c r="I24" s="8">
        <f>+'Bal. 30-11-2017'!I24</f>
        <v>2772</v>
      </c>
      <c r="J24" s="12"/>
      <c r="K24" s="8"/>
      <c r="L24" s="5"/>
      <c r="M24" s="94">
        <v>0</v>
      </c>
      <c r="N24" s="24"/>
      <c r="O24" s="94">
        <v>0</v>
      </c>
      <c r="P24" s="3"/>
      <c r="Q24" s="104">
        <f>+I24</f>
        <v>2772</v>
      </c>
      <c r="R24" s="100"/>
      <c r="S24" s="104">
        <v>0</v>
      </c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  <c r="AK24" s="14"/>
    </row>
    <row r="25" spans="2:37" ht="16" x14ac:dyDescent="0.25">
      <c r="B25" s="7">
        <v>1410</v>
      </c>
      <c r="C25" s="2" t="s">
        <v>109</v>
      </c>
      <c r="D25" s="2"/>
      <c r="E25" s="2"/>
      <c r="F25" s="2"/>
      <c r="G25" s="2"/>
      <c r="H25" s="5"/>
      <c r="I25" s="8">
        <f>+'Bal. 30-11-2017'!I25</f>
        <v>2000</v>
      </c>
      <c r="J25" s="12"/>
      <c r="K25" s="8"/>
      <c r="L25" s="5"/>
      <c r="M25" s="94">
        <v>0</v>
      </c>
      <c r="N25" s="24"/>
      <c r="O25" s="94">
        <v>0</v>
      </c>
      <c r="P25" s="3"/>
      <c r="Q25" s="104">
        <f>+I25</f>
        <v>2000</v>
      </c>
      <c r="R25" s="100"/>
      <c r="S25" s="104">
        <v>0</v>
      </c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  <c r="AK25" s="14"/>
    </row>
    <row r="26" spans="2:37" ht="16" x14ac:dyDescent="0.25">
      <c r="B26" s="7">
        <v>1450</v>
      </c>
      <c r="C26" s="2" t="s">
        <v>110</v>
      </c>
      <c r="D26" s="2"/>
      <c r="E26" s="2"/>
      <c r="F26" s="2"/>
      <c r="G26" s="2"/>
      <c r="H26" s="5"/>
      <c r="I26" s="8">
        <f>+'Bal. 30-11-2017'!I26</f>
        <v>700</v>
      </c>
      <c r="J26" s="12"/>
      <c r="K26" s="8"/>
      <c r="L26" s="5"/>
      <c r="M26" s="94">
        <v>0</v>
      </c>
      <c r="N26" s="24"/>
      <c r="O26" s="94">
        <v>0</v>
      </c>
      <c r="P26" s="3"/>
      <c r="Q26" s="104">
        <f>+I26</f>
        <v>700</v>
      </c>
      <c r="R26" s="100"/>
      <c r="S26" s="104">
        <v>0</v>
      </c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  <c r="AK26" s="14"/>
    </row>
    <row r="27" spans="2:37" ht="16" x14ac:dyDescent="0.2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94"/>
      <c r="N27" s="24"/>
      <c r="O27" s="94"/>
      <c r="P27" s="3"/>
      <c r="Q27" s="104"/>
      <c r="R27" s="100"/>
      <c r="S27" s="104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  <c r="AK27" s="14"/>
    </row>
    <row r="28" spans="2:37" ht="16" x14ac:dyDescent="0.25">
      <c r="B28" s="7"/>
      <c r="C28" s="6" t="str">
        <f>+'Bal. 30-11-2017'!C28</f>
        <v>Immobilisation corporelle</v>
      </c>
      <c r="D28" s="6"/>
      <c r="E28" s="2"/>
      <c r="F28" s="2"/>
      <c r="G28" s="2"/>
      <c r="H28" s="5"/>
      <c r="I28" s="8"/>
      <c r="J28" s="12"/>
      <c r="K28" s="8"/>
      <c r="L28" s="5"/>
      <c r="M28" s="94" t="s">
        <v>48</v>
      </c>
      <c r="N28" s="24"/>
      <c r="O28" s="94" t="s">
        <v>48</v>
      </c>
      <c r="P28" s="3"/>
      <c r="Q28" s="104" t="s">
        <v>48</v>
      </c>
      <c r="R28" s="100"/>
      <c r="S28" s="104" t="s">
        <v>48</v>
      </c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  <c r="AK28" s="14"/>
    </row>
    <row r="29" spans="2:37" ht="16" x14ac:dyDescent="0.25">
      <c r="B29" s="7">
        <v>1500</v>
      </c>
      <c r="C29" s="2" t="s">
        <v>51</v>
      </c>
      <c r="D29" s="2"/>
      <c r="E29" s="2"/>
      <c r="F29" s="2"/>
      <c r="G29" s="2"/>
      <c r="H29" s="5"/>
      <c r="I29" s="8">
        <f>+'Bal. 30-11-2017'!I29</f>
        <v>120000</v>
      </c>
      <c r="J29" s="12"/>
      <c r="K29" s="8"/>
      <c r="L29" s="5"/>
      <c r="M29" s="94">
        <v>0</v>
      </c>
      <c r="N29" s="24"/>
      <c r="O29" s="94">
        <v>0</v>
      </c>
      <c r="P29" s="3"/>
      <c r="Q29" s="104">
        <f>+I29</f>
        <v>120000</v>
      </c>
      <c r="R29" s="100"/>
      <c r="S29" s="104">
        <v>0</v>
      </c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  <c r="AK29" s="14"/>
    </row>
    <row r="30" spans="2:37" ht="16" x14ac:dyDescent="0.25">
      <c r="B30" s="7">
        <v>1501</v>
      </c>
      <c r="C30" s="2" t="s">
        <v>95</v>
      </c>
      <c r="D30" s="2"/>
      <c r="E30" s="2"/>
      <c r="F30" s="2"/>
      <c r="G30" s="2"/>
      <c r="H30" s="5"/>
      <c r="I30" s="8"/>
      <c r="J30" s="12"/>
      <c r="K30" s="8">
        <f>+'Bal. 30-11-2017'!K30</f>
        <v>36000</v>
      </c>
      <c r="L30" s="5"/>
      <c r="M30" s="94">
        <v>0</v>
      </c>
      <c r="N30" s="24"/>
      <c r="O30" s="94">
        <v>0</v>
      </c>
      <c r="P30" s="3"/>
      <c r="Q30" s="104">
        <v>0</v>
      </c>
      <c r="R30" s="100"/>
      <c r="S30" s="104">
        <f>+K30</f>
        <v>36000</v>
      </c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  <c r="AK30" s="14"/>
    </row>
    <row r="31" spans="2:37" ht="16" x14ac:dyDescent="0.2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94"/>
      <c r="N31" s="24"/>
      <c r="O31" s="94"/>
      <c r="P31" s="3"/>
      <c r="Q31" s="104"/>
      <c r="R31" s="100"/>
      <c r="S31" s="104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  <c r="AK31" s="14"/>
    </row>
    <row r="32" spans="2:37" ht="16" x14ac:dyDescent="0.25">
      <c r="B32" s="7"/>
      <c r="C32" s="6" t="str">
        <f>+'Bal. 30-11-2017'!C32</f>
        <v>Actif incorporel et frais reportés</v>
      </c>
      <c r="D32" s="6"/>
      <c r="E32" s="6"/>
      <c r="F32" s="2"/>
      <c r="G32" s="2"/>
      <c r="H32" s="5"/>
      <c r="I32" s="8"/>
      <c r="J32" s="12"/>
      <c r="K32" s="8"/>
      <c r="L32" s="5"/>
      <c r="M32" s="94" t="s">
        <v>48</v>
      </c>
      <c r="N32" s="24"/>
      <c r="O32" s="94" t="s">
        <v>48</v>
      </c>
      <c r="P32" s="3"/>
      <c r="Q32" s="104" t="s">
        <v>48</v>
      </c>
      <c r="R32" s="100"/>
      <c r="S32" s="104" t="s">
        <v>48</v>
      </c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  <c r="AK32" s="14"/>
    </row>
    <row r="33" spans="2:37" ht="16" x14ac:dyDescent="0.25">
      <c r="B33" s="7">
        <v>1600</v>
      </c>
      <c r="C33" s="2" t="s">
        <v>30</v>
      </c>
      <c r="D33" s="2"/>
      <c r="E33" s="2"/>
      <c r="F33" s="2"/>
      <c r="G33" s="2"/>
      <c r="H33" s="5"/>
      <c r="I33" s="8">
        <f>+'Bal. 30-11-2017'!I33</f>
        <v>5000</v>
      </c>
      <c r="J33" s="12"/>
      <c r="K33" s="8"/>
      <c r="L33" s="5"/>
      <c r="M33" s="94">
        <v>0</v>
      </c>
      <c r="N33" s="24"/>
      <c r="O33" s="94">
        <v>0</v>
      </c>
      <c r="P33" s="3"/>
      <c r="Q33" s="104">
        <f>+I33</f>
        <v>5000</v>
      </c>
      <c r="R33" s="100"/>
      <c r="S33" s="104">
        <v>0</v>
      </c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  <c r="AK33" s="14"/>
    </row>
    <row r="34" spans="2:37" ht="16" x14ac:dyDescent="0.25">
      <c r="B34" s="7">
        <v>1601</v>
      </c>
      <c r="C34" s="2" t="s">
        <v>96</v>
      </c>
      <c r="D34" s="2"/>
      <c r="E34" s="2"/>
      <c r="F34" s="2"/>
      <c r="G34" s="2"/>
      <c r="H34" s="5"/>
      <c r="I34" s="8"/>
      <c r="J34" s="12"/>
      <c r="K34" s="8">
        <f>+'Bal. 30-11-2017'!K34</f>
        <v>3000</v>
      </c>
      <c r="L34" s="5"/>
      <c r="M34" s="94">
        <v>0</v>
      </c>
      <c r="N34" s="24"/>
      <c r="O34" s="94">
        <v>0</v>
      </c>
      <c r="P34" s="3"/>
      <c r="Q34" s="104">
        <v>0</v>
      </c>
      <c r="R34" s="100"/>
      <c r="S34" s="104">
        <f>+K34</f>
        <v>3000</v>
      </c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  <c r="AK34" s="14"/>
    </row>
    <row r="35" spans="2:37" ht="16" x14ac:dyDescent="0.2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94" t="s">
        <v>48</v>
      </c>
      <c r="N35" s="24"/>
      <c r="O35" s="94" t="s">
        <v>48</v>
      </c>
      <c r="P35" s="3"/>
      <c r="Q35" s="104" t="s">
        <v>48</v>
      </c>
      <c r="R35" s="100"/>
      <c r="S35" s="104" t="s">
        <v>48</v>
      </c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  <c r="AK35" s="14"/>
    </row>
    <row r="36" spans="2:37" ht="19" x14ac:dyDescent="0.3">
      <c r="B36" s="7"/>
      <c r="C36" s="211" t="s">
        <v>97</v>
      </c>
      <c r="D36" s="212"/>
      <c r="E36" s="212"/>
      <c r="F36" s="212"/>
      <c r="G36" s="212"/>
      <c r="H36" s="5"/>
      <c r="I36" s="8"/>
      <c r="J36" s="12"/>
      <c r="K36" s="8"/>
      <c r="L36" s="5"/>
      <c r="M36" s="94" t="s">
        <v>48</v>
      </c>
      <c r="N36" s="24"/>
      <c r="O36" s="94" t="s">
        <v>48</v>
      </c>
      <c r="P36" s="3"/>
      <c r="Q36" s="104" t="s">
        <v>48</v>
      </c>
      <c r="R36" s="100"/>
      <c r="S36" s="104" t="s">
        <v>48</v>
      </c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  <c r="AK36" s="14"/>
    </row>
    <row r="37" spans="2:37" ht="19" x14ac:dyDescent="0.3">
      <c r="B37" s="7"/>
      <c r="C37" s="187"/>
      <c r="D37" s="189"/>
      <c r="E37" s="189"/>
      <c r="F37" s="189"/>
      <c r="G37" s="189"/>
      <c r="H37" s="5"/>
      <c r="I37" s="8"/>
      <c r="J37" s="12"/>
      <c r="K37" s="8"/>
      <c r="L37" s="5"/>
      <c r="M37" s="94"/>
      <c r="N37" s="24"/>
      <c r="O37" s="94"/>
      <c r="P37" s="3"/>
      <c r="Q37" s="104"/>
      <c r="R37" s="100"/>
      <c r="S37" s="104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  <c r="AK37" s="14"/>
    </row>
    <row r="38" spans="2:37" ht="16" x14ac:dyDescent="0.25">
      <c r="B38" s="7"/>
      <c r="C38" s="6" t="str">
        <f>+'Bal. 30-11-2017'!C38</f>
        <v>Créditeurs</v>
      </c>
      <c r="D38" s="6"/>
      <c r="E38" s="2"/>
      <c r="F38" s="2"/>
      <c r="G38" s="2"/>
      <c r="H38" s="5"/>
      <c r="I38" s="8"/>
      <c r="J38" s="12"/>
      <c r="K38" s="8"/>
      <c r="L38" s="5"/>
      <c r="M38" s="94" t="s">
        <v>48</v>
      </c>
      <c r="N38" s="24"/>
      <c r="O38" s="94" t="s">
        <v>48</v>
      </c>
      <c r="P38" s="3"/>
      <c r="Q38" s="104" t="s">
        <v>48</v>
      </c>
      <c r="R38" s="100"/>
      <c r="S38" s="104" t="s">
        <v>48</v>
      </c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  <c r="AK38" s="14"/>
    </row>
    <row r="39" spans="2:37" ht="16" x14ac:dyDescent="0.25">
      <c r="B39" s="7">
        <v>2100</v>
      </c>
      <c r="C39" s="2" t="s">
        <v>116</v>
      </c>
      <c r="D39" s="2"/>
      <c r="E39" s="2"/>
      <c r="F39" s="2"/>
      <c r="G39" s="2"/>
      <c r="H39" s="5"/>
      <c r="I39" s="8" t="s">
        <v>48</v>
      </c>
      <c r="J39" s="12"/>
      <c r="K39" s="8">
        <f>+'Bal. 30-11-2017'!K39</f>
        <v>100000</v>
      </c>
      <c r="L39" s="5"/>
      <c r="M39" s="94">
        <v>0</v>
      </c>
      <c r="N39" s="24"/>
      <c r="O39" s="94">
        <v>0</v>
      </c>
      <c r="P39" s="3"/>
      <c r="Q39" s="104">
        <v>0</v>
      </c>
      <c r="R39" s="100"/>
      <c r="S39" s="104">
        <f>+K39</f>
        <v>100000</v>
      </c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  <c r="AK39" s="14"/>
    </row>
    <row r="40" spans="2:37" ht="16" x14ac:dyDescent="0.2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f>+'Bal. 30-11-2017'!K40</f>
        <v>11000</v>
      </c>
      <c r="L40" s="5"/>
      <c r="M40" s="94">
        <v>0</v>
      </c>
      <c r="N40" s="24"/>
      <c r="O40" s="94">
        <v>0</v>
      </c>
      <c r="P40" s="3"/>
      <c r="Q40" s="104">
        <v>0</v>
      </c>
      <c r="R40" s="100"/>
      <c r="S40" s="104">
        <f>+K40</f>
        <v>11000</v>
      </c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  <c r="AK40" s="14"/>
    </row>
    <row r="41" spans="2:37" ht="16" x14ac:dyDescent="0.2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f>+'Bal. 30-11-2017'!K41</f>
        <v>0</v>
      </c>
      <c r="L41" s="5"/>
      <c r="M41" s="94">
        <v>0</v>
      </c>
      <c r="N41" s="24"/>
      <c r="O41" s="94">
        <v>0</v>
      </c>
      <c r="P41" s="3"/>
      <c r="Q41" s="104">
        <v>0</v>
      </c>
      <c r="R41" s="100"/>
      <c r="S41" s="104">
        <v>0</v>
      </c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  <c r="AK41" s="14"/>
    </row>
    <row r="42" spans="2:37" ht="16" x14ac:dyDescent="0.2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f>+'Bal. 30-11-2017'!K42</f>
        <v>0</v>
      </c>
      <c r="L42" s="5"/>
      <c r="M42" s="94">
        <v>0</v>
      </c>
      <c r="N42" s="24"/>
      <c r="O42" s="94">
        <v>0</v>
      </c>
      <c r="P42" s="3"/>
      <c r="Q42" s="104">
        <v>0</v>
      </c>
      <c r="R42" s="100"/>
      <c r="S42" s="104">
        <v>0</v>
      </c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  <c r="AK42" s="14"/>
    </row>
    <row r="43" spans="2:37" ht="16" x14ac:dyDescent="0.2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94"/>
      <c r="N43" s="24"/>
      <c r="O43" s="94"/>
      <c r="P43" s="3"/>
      <c r="Q43" s="104"/>
      <c r="R43" s="100"/>
      <c r="S43" s="104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  <c r="AK43" s="14"/>
    </row>
    <row r="44" spans="2:37" ht="16" x14ac:dyDescent="0.25">
      <c r="B44" s="7"/>
      <c r="C44" s="6" t="str">
        <f>+'Bal. 30-11-2017'!C44</f>
        <v>Dettes à long terme</v>
      </c>
      <c r="D44" s="6"/>
      <c r="E44" s="2"/>
      <c r="F44" s="2"/>
      <c r="G44" s="2"/>
      <c r="H44" s="5"/>
      <c r="I44" s="8"/>
      <c r="J44" s="12"/>
      <c r="K44" s="8"/>
      <c r="L44" s="5"/>
      <c r="M44" s="94" t="s">
        <v>48</v>
      </c>
      <c r="N44" s="24"/>
      <c r="O44" s="94" t="s">
        <v>48</v>
      </c>
      <c r="P44" s="3"/>
      <c r="Q44" s="104" t="s">
        <v>48</v>
      </c>
      <c r="R44" s="100"/>
      <c r="S44" s="104" t="s">
        <v>48</v>
      </c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  <c r="AK44" s="14"/>
    </row>
    <row r="45" spans="2:37" ht="16" x14ac:dyDescent="0.2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f>+'Bal. 30-11-2017'!K45</f>
        <v>100000</v>
      </c>
      <c r="L45" s="5"/>
      <c r="M45" s="94">
        <v>0</v>
      </c>
      <c r="N45" s="24"/>
      <c r="O45" s="94">
        <v>0</v>
      </c>
      <c r="P45" s="3"/>
      <c r="Q45" s="104">
        <v>0</v>
      </c>
      <c r="R45" s="100"/>
      <c r="S45" s="104">
        <f>+K45</f>
        <v>100000</v>
      </c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  <c r="AK45" s="14"/>
    </row>
    <row r="46" spans="2:37" ht="16" x14ac:dyDescent="0.2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94" t="s">
        <v>48</v>
      </c>
      <c r="N46" s="24"/>
      <c r="O46" s="94" t="s">
        <v>48</v>
      </c>
      <c r="P46" s="3"/>
      <c r="Q46" s="104" t="s">
        <v>48</v>
      </c>
      <c r="R46" s="100"/>
      <c r="S46" s="104" t="s">
        <v>48</v>
      </c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  <c r="AK46" s="14"/>
    </row>
    <row r="47" spans="2:37" ht="19" x14ac:dyDescent="0.3">
      <c r="B47" s="7"/>
      <c r="C47" s="211" t="s">
        <v>98</v>
      </c>
      <c r="D47" s="213"/>
      <c r="E47" s="213"/>
      <c r="F47" s="213"/>
      <c r="G47" s="213"/>
      <c r="H47" s="5"/>
      <c r="I47" s="8"/>
      <c r="J47" s="12"/>
      <c r="K47" s="8"/>
      <c r="L47" s="5"/>
      <c r="M47" s="94" t="s">
        <v>48</v>
      </c>
      <c r="N47" s="24"/>
      <c r="O47" s="94" t="s">
        <v>48</v>
      </c>
      <c r="P47" s="3"/>
      <c r="Q47" s="104" t="s">
        <v>48</v>
      </c>
      <c r="R47" s="100"/>
      <c r="S47" s="104" t="s">
        <v>48</v>
      </c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  <c r="AK47" s="14"/>
    </row>
    <row r="48" spans="2:37" ht="19" x14ac:dyDescent="0.3">
      <c r="B48" s="7"/>
      <c r="C48" s="187"/>
      <c r="D48" s="188"/>
      <c r="E48" s="188"/>
      <c r="F48" s="188"/>
      <c r="G48" s="188"/>
      <c r="H48" s="5"/>
      <c r="I48" s="8"/>
      <c r="J48" s="12"/>
      <c r="K48" s="8"/>
      <c r="L48" s="5"/>
      <c r="M48" s="94"/>
      <c r="N48" s="24"/>
      <c r="O48" s="94"/>
      <c r="P48" s="3"/>
      <c r="Q48" s="104"/>
      <c r="R48" s="100"/>
      <c r="S48" s="104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  <c r="AK48" s="14"/>
    </row>
    <row r="49" spans="2:37" ht="16" x14ac:dyDescent="0.25">
      <c r="B49" s="7"/>
      <c r="C49" s="6" t="str">
        <f>+'Bal. 30-11-2017'!C49</f>
        <v xml:space="preserve">Capitaux   </v>
      </c>
      <c r="D49" s="6"/>
      <c r="E49" s="2"/>
      <c r="F49" s="2"/>
      <c r="G49" s="2"/>
      <c r="H49" s="5"/>
      <c r="I49" s="8"/>
      <c r="J49" s="12"/>
      <c r="K49" s="8"/>
      <c r="L49" s="5"/>
      <c r="M49" s="94" t="s">
        <v>48</v>
      </c>
      <c r="N49" s="24"/>
      <c r="O49" s="94" t="s">
        <v>48</v>
      </c>
      <c r="P49" s="3"/>
      <c r="Q49" s="104" t="s">
        <v>48</v>
      </c>
      <c r="R49" s="100"/>
      <c r="S49" s="104" t="s">
        <v>48</v>
      </c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  <c r="AK49" s="14"/>
    </row>
    <row r="50" spans="2:37" ht="16" x14ac:dyDescent="0.2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f>+'Bal. 30-11-2017'!K50</f>
        <v>12000</v>
      </c>
      <c r="L50" s="5"/>
      <c r="M50" s="94">
        <v>0</v>
      </c>
      <c r="N50" s="24"/>
      <c r="O50" s="94">
        <v>0</v>
      </c>
      <c r="P50" s="3"/>
      <c r="Q50" s="104">
        <v>0</v>
      </c>
      <c r="R50" s="100"/>
      <c r="S50" s="104">
        <f>+K50</f>
        <v>12000</v>
      </c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  <c r="AK50" s="14"/>
    </row>
    <row r="51" spans="2:37" ht="16" x14ac:dyDescent="0.2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f>+'Bal. 30-11-2017'!K51</f>
        <v>1000</v>
      </c>
      <c r="L51" s="5"/>
      <c r="M51" s="94">
        <v>0</v>
      </c>
      <c r="N51" s="24"/>
      <c r="O51" s="94">
        <v>0</v>
      </c>
      <c r="P51" s="3"/>
      <c r="Q51" s="104">
        <v>0</v>
      </c>
      <c r="R51" s="100"/>
      <c r="S51" s="104">
        <f>+K51</f>
        <v>1000</v>
      </c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  <c r="AK51" s="14"/>
    </row>
    <row r="52" spans="2:37" ht="16" x14ac:dyDescent="0.25">
      <c r="B52" s="7">
        <v>3200</v>
      </c>
      <c r="C52" s="2" t="s">
        <v>36</v>
      </c>
      <c r="D52" s="2"/>
      <c r="E52" s="2"/>
      <c r="F52" s="2"/>
      <c r="G52" s="2"/>
      <c r="H52" s="5"/>
      <c r="I52" s="8">
        <f>+'Bal. 30-11-2017'!I52</f>
        <v>12700</v>
      </c>
      <c r="J52" s="12"/>
      <c r="K52" s="8"/>
      <c r="L52" s="5"/>
      <c r="M52" s="94">
        <v>0</v>
      </c>
      <c r="N52" s="24"/>
      <c r="O52" s="94">
        <v>0</v>
      </c>
      <c r="P52" s="3"/>
      <c r="Q52" s="104">
        <f>I52</f>
        <v>12700</v>
      </c>
      <c r="R52" s="100"/>
      <c r="S52" s="104">
        <v>0</v>
      </c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  <c r="AK52" s="14"/>
    </row>
    <row r="53" spans="2:37" ht="16" x14ac:dyDescent="0.2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f>+'Bal. 30-11-2017'!K53</f>
        <v>42520</v>
      </c>
      <c r="L53" s="5"/>
      <c r="M53" s="94">
        <v>24968</v>
      </c>
      <c r="N53" s="24"/>
      <c r="O53" s="94">
        <v>0</v>
      </c>
      <c r="P53" s="3"/>
      <c r="Q53" s="104">
        <v>0</v>
      </c>
      <c r="R53" s="100"/>
      <c r="S53" s="104">
        <f>+K53-M53</f>
        <v>17552</v>
      </c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  <c r="AK53" s="14"/>
    </row>
    <row r="54" spans="2:37" ht="16" x14ac:dyDescent="0.2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94" t="s">
        <v>48</v>
      </c>
      <c r="N54" s="24"/>
      <c r="O54" s="94" t="s">
        <v>48</v>
      </c>
      <c r="P54" s="3"/>
      <c r="Q54" s="104" t="s">
        <v>48</v>
      </c>
      <c r="R54" s="100"/>
      <c r="S54" s="104" t="s">
        <v>48</v>
      </c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  <c r="AK54" s="14"/>
    </row>
    <row r="55" spans="2:37" ht="19" x14ac:dyDescent="0.3">
      <c r="B55" s="7"/>
      <c r="C55" s="211" t="s">
        <v>99</v>
      </c>
      <c r="D55" s="212"/>
      <c r="E55" s="212"/>
      <c r="F55" s="212"/>
      <c r="G55" s="212"/>
      <c r="H55" s="5"/>
      <c r="I55" s="8"/>
      <c r="J55" s="12"/>
      <c r="K55" s="8"/>
      <c r="L55" s="5"/>
      <c r="M55" s="94" t="s">
        <v>48</v>
      </c>
      <c r="N55" s="24"/>
      <c r="O55" s="94" t="s">
        <v>48</v>
      </c>
      <c r="P55" s="3"/>
      <c r="Q55" s="104" t="s">
        <v>48</v>
      </c>
      <c r="R55" s="100"/>
      <c r="S55" s="104" t="s">
        <v>48</v>
      </c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  <c r="AK55" s="14"/>
    </row>
    <row r="56" spans="2:37" ht="19" x14ac:dyDescent="0.3">
      <c r="B56" s="7"/>
      <c r="C56" s="187"/>
      <c r="D56" s="189"/>
      <c r="E56" s="189"/>
      <c r="F56" s="189"/>
      <c r="G56" s="189"/>
      <c r="H56" s="5"/>
      <c r="I56" s="8"/>
      <c r="J56" s="12"/>
      <c r="K56" s="8"/>
      <c r="L56" s="5"/>
      <c r="M56" s="94"/>
      <c r="N56" s="24"/>
      <c r="O56" s="94"/>
      <c r="P56" s="3"/>
      <c r="Q56" s="104"/>
      <c r="R56" s="100"/>
      <c r="S56" s="104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  <c r="AK56" s="14"/>
    </row>
    <row r="57" spans="2:37" ht="16" x14ac:dyDescent="0.25">
      <c r="B57" s="7"/>
      <c r="C57" s="6" t="str">
        <f>+'Bal. 30-11-2017'!C57</f>
        <v>Revenu — Nourritures</v>
      </c>
      <c r="D57" s="6"/>
      <c r="E57" s="2"/>
      <c r="F57" s="2"/>
      <c r="G57" s="2"/>
      <c r="H57" s="2"/>
      <c r="I57" s="8"/>
      <c r="J57" s="12"/>
      <c r="K57" s="8"/>
      <c r="L57" s="5"/>
      <c r="M57" s="94" t="s">
        <v>48</v>
      </c>
      <c r="N57" s="24"/>
      <c r="O57" s="94" t="s">
        <v>48</v>
      </c>
      <c r="P57" s="3"/>
      <c r="Q57" s="104" t="s">
        <v>48</v>
      </c>
      <c r="R57" s="100"/>
      <c r="S57" s="104" t="s">
        <v>48</v>
      </c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  <c r="AK57" s="14"/>
    </row>
    <row r="58" spans="2:37" ht="16" x14ac:dyDescent="0.2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f>+'Bal. 30-11-2017'!K58</f>
        <v>830000</v>
      </c>
      <c r="L58" s="5"/>
      <c r="M58" s="94">
        <f>K58</f>
        <v>830000</v>
      </c>
      <c r="N58" s="24"/>
      <c r="O58" s="94">
        <v>0</v>
      </c>
      <c r="P58" s="3"/>
      <c r="Q58" s="104">
        <v>0</v>
      </c>
      <c r="R58" s="100"/>
      <c r="S58" s="104">
        <v>0</v>
      </c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  <c r="AK58" s="14"/>
    </row>
    <row r="59" spans="2:37" ht="16" x14ac:dyDescent="0.2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94"/>
      <c r="N59" s="24"/>
      <c r="O59" s="94"/>
      <c r="P59" s="3"/>
      <c r="Q59" s="104"/>
      <c r="R59" s="100"/>
      <c r="S59" s="104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  <c r="AK59" s="14"/>
    </row>
    <row r="60" spans="2:37" ht="16" x14ac:dyDescent="0.25">
      <c r="B60" s="7"/>
      <c r="C60" s="6" t="str">
        <f>+'Bal. 30-11-2017'!C60</f>
        <v>Revenu — Boissons</v>
      </c>
      <c r="D60" s="6"/>
      <c r="E60" s="2"/>
      <c r="F60" s="2"/>
      <c r="G60" s="2"/>
      <c r="H60" s="2"/>
      <c r="I60" s="8"/>
      <c r="J60" s="12"/>
      <c r="K60" s="8"/>
      <c r="L60" s="5"/>
      <c r="M60" s="94" t="s">
        <v>48</v>
      </c>
      <c r="N60" s="24"/>
      <c r="O60" s="94" t="s">
        <v>48</v>
      </c>
      <c r="P60" s="3"/>
      <c r="Q60" s="104" t="s">
        <v>48</v>
      </c>
      <c r="R60" s="100"/>
      <c r="S60" s="104" t="s">
        <v>48</v>
      </c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  <c r="AK60" s="14"/>
    </row>
    <row r="61" spans="2:37" ht="16" x14ac:dyDescent="0.2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f>+'Bal. 30-11-2017'!K61</f>
        <v>278000</v>
      </c>
      <c r="L61" s="5"/>
      <c r="M61" s="94">
        <f>K61</f>
        <v>278000</v>
      </c>
      <c r="N61" s="24"/>
      <c r="O61" s="94">
        <v>0</v>
      </c>
      <c r="P61" s="3"/>
      <c r="Q61" s="104">
        <v>0</v>
      </c>
      <c r="R61" s="100"/>
      <c r="S61" s="104">
        <v>0</v>
      </c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  <c r="AK61" s="14"/>
    </row>
    <row r="62" spans="2:37" ht="16" x14ac:dyDescent="0.2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94" t="s">
        <v>48</v>
      </c>
      <c r="N62" s="24"/>
      <c r="O62" s="94" t="s">
        <v>48</v>
      </c>
      <c r="P62" s="3"/>
      <c r="Q62" s="104" t="s">
        <v>48</v>
      </c>
      <c r="R62" s="100"/>
      <c r="S62" s="104" t="s">
        <v>48</v>
      </c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  <c r="AK62" s="14"/>
    </row>
    <row r="63" spans="2:37" ht="19" x14ac:dyDescent="0.3">
      <c r="B63" s="7"/>
      <c r="C63" s="211" t="s">
        <v>9</v>
      </c>
      <c r="D63" s="213"/>
      <c r="E63" s="213"/>
      <c r="F63" s="213"/>
      <c r="G63" s="213"/>
      <c r="H63" s="5"/>
      <c r="I63" s="8"/>
      <c r="J63" s="12"/>
      <c r="K63" s="8"/>
      <c r="L63" s="5"/>
      <c r="M63" s="94" t="s">
        <v>48</v>
      </c>
      <c r="N63" s="24"/>
      <c r="O63" s="94" t="s">
        <v>48</v>
      </c>
      <c r="P63" s="3"/>
      <c r="Q63" s="104" t="s">
        <v>48</v>
      </c>
      <c r="R63" s="100"/>
      <c r="S63" s="104" t="s">
        <v>48</v>
      </c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  <c r="AK63" s="14"/>
    </row>
    <row r="64" spans="2:37" ht="19" x14ac:dyDescent="0.3">
      <c r="B64" s="7"/>
      <c r="C64" s="187"/>
      <c r="D64" s="188"/>
      <c r="E64" s="188"/>
      <c r="F64" s="188"/>
      <c r="G64" s="188"/>
      <c r="H64" s="191"/>
      <c r="I64" s="8"/>
      <c r="J64" s="12"/>
      <c r="K64" s="8"/>
      <c r="L64" s="5"/>
      <c r="M64" s="94"/>
      <c r="N64" s="24"/>
      <c r="O64" s="94"/>
      <c r="P64" s="3"/>
      <c r="Q64" s="104"/>
      <c r="R64" s="100"/>
      <c r="S64" s="104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  <c r="AK64" s="14"/>
    </row>
    <row r="65" spans="2:37" ht="16" x14ac:dyDescent="0.25">
      <c r="B65" s="7"/>
      <c r="C65" s="6" t="str">
        <f>+'Bal. 30-11-2017'!C65</f>
        <v>Ressources alimentaires utilisées</v>
      </c>
      <c r="D65" s="6"/>
      <c r="E65" s="2"/>
      <c r="F65" s="2"/>
      <c r="G65" s="2"/>
      <c r="H65" s="5"/>
      <c r="I65" s="8"/>
      <c r="J65" s="12"/>
      <c r="K65" s="8"/>
      <c r="L65" s="5"/>
      <c r="M65" s="94" t="s">
        <v>48</v>
      </c>
      <c r="N65" s="24"/>
      <c r="O65" s="94" t="s">
        <v>48</v>
      </c>
      <c r="P65" s="3"/>
      <c r="Q65" s="104" t="s">
        <v>48</v>
      </c>
      <c r="R65" s="100"/>
      <c r="S65" s="104" t="s">
        <v>48</v>
      </c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  <c r="AK65" s="14"/>
    </row>
    <row r="66" spans="2:37" ht="16" x14ac:dyDescent="0.25">
      <c r="B66" s="7">
        <v>5000</v>
      </c>
      <c r="C66" s="2" t="str">
        <f>+'Bal. 30-11-2017'!C66</f>
        <v>. Coût des ressources alimentaires utilisées durant la période</v>
      </c>
      <c r="D66" s="2"/>
      <c r="E66" s="2"/>
      <c r="F66" s="2"/>
      <c r="G66" s="2"/>
      <c r="H66" s="5"/>
      <c r="I66" s="8">
        <f>+'Bal. 30-11-2017'!I66</f>
        <v>432120</v>
      </c>
      <c r="J66" s="12"/>
      <c r="K66" s="8" t="s">
        <v>48</v>
      </c>
      <c r="L66" s="5"/>
      <c r="M66" s="94">
        <v>0</v>
      </c>
      <c r="N66" s="24"/>
      <c r="O66" s="94">
        <f>I66</f>
        <v>432120</v>
      </c>
      <c r="P66" s="3"/>
      <c r="Q66" s="104">
        <v>0</v>
      </c>
      <c r="R66" s="100"/>
      <c r="S66" s="104">
        <v>0</v>
      </c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  <c r="AK66" s="14"/>
    </row>
    <row r="67" spans="2:37" ht="16" x14ac:dyDescent="0.2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94"/>
      <c r="N67" s="24"/>
      <c r="O67" s="94"/>
      <c r="P67" s="3"/>
      <c r="Q67" s="104"/>
      <c r="R67" s="100"/>
      <c r="S67" s="104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  <c r="AK67" s="14"/>
    </row>
    <row r="68" spans="2:37" ht="16" x14ac:dyDescent="0.25">
      <c r="B68" s="7"/>
      <c r="C68" s="6" t="str">
        <f>+'Bal. 30-11-2017'!C68</f>
        <v>Main-d’œuvre</v>
      </c>
      <c r="D68" s="6"/>
      <c r="E68" s="2"/>
      <c r="F68" s="2"/>
      <c r="G68" s="2"/>
      <c r="H68" s="5"/>
      <c r="I68" s="8"/>
      <c r="J68" s="12"/>
      <c r="K68" s="8"/>
      <c r="L68" s="5"/>
      <c r="M68" s="94" t="s">
        <v>48</v>
      </c>
      <c r="N68" s="24"/>
      <c r="O68" s="94" t="s">
        <v>48</v>
      </c>
      <c r="P68" s="3"/>
      <c r="Q68" s="104" t="s">
        <v>48</v>
      </c>
      <c r="R68" s="100"/>
      <c r="S68" s="104" t="s">
        <v>48</v>
      </c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  <c r="AK68" s="14"/>
    </row>
    <row r="69" spans="2:37" ht="16" x14ac:dyDescent="0.25">
      <c r="B69" s="7">
        <v>7000</v>
      </c>
      <c r="C69" s="2" t="str">
        <f>+'Bal. 30-11-2017'!C69</f>
        <v>. Coût de la M.O.utilisée durant la période</v>
      </c>
      <c r="D69" s="2"/>
      <c r="E69" s="2"/>
      <c r="F69" s="2"/>
      <c r="G69" s="2"/>
      <c r="H69" s="5"/>
      <c r="I69" s="8">
        <f>+'Bal. 30-11-2017'!I69</f>
        <v>409960</v>
      </c>
      <c r="J69" s="12"/>
      <c r="K69" s="8" t="s">
        <v>48</v>
      </c>
      <c r="L69" s="5"/>
      <c r="M69" s="94">
        <v>0</v>
      </c>
      <c r="N69" s="24"/>
      <c r="O69" s="94">
        <f>I69</f>
        <v>409960</v>
      </c>
      <c r="P69" s="3"/>
      <c r="Q69" s="104">
        <v>0</v>
      </c>
      <c r="R69" s="100"/>
      <c r="S69" s="104">
        <v>0</v>
      </c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  <c r="AK69" s="14"/>
    </row>
    <row r="70" spans="2:37" ht="16" x14ac:dyDescent="0.2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94" t="s">
        <v>48</v>
      </c>
      <c r="N70" s="24"/>
      <c r="O70" s="94" t="s">
        <v>48</v>
      </c>
      <c r="P70" s="3"/>
      <c r="Q70" s="104" t="s">
        <v>48</v>
      </c>
      <c r="R70" s="100"/>
      <c r="S70" s="104" t="s">
        <v>48</v>
      </c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  <c r="AK70" s="14"/>
    </row>
    <row r="71" spans="2:37" ht="19" x14ac:dyDescent="0.3">
      <c r="B71" s="7"/>
      <c r="C71" s="211" t="s">
        <v>112</v>
      </c>
      <c r="D71" s="212"/>
      <c r="E71" s="212"/>
      <c r="F71" s="212"/>
      <c r="G71" s="212"/>
      <c r="H71" s="5"/>
      <c r="I71" s="8"/>
      <c r="J71" s="12"/>
      <c r="K71" s="8"/>
      <c r="L71" s="5"/>
      <c r="M71" s="94" t="s">
        <v>48</v>
      </c>
      <c r="N71" s="24"/>
      <c r="O71" s="94" t="s">
        <v>48</v>
      </c>
      <c r="P71" s="3"/>
      <c r="Q71" s="104" t="s">
        <v>48</v>
      </c>
      <c r="R71" s="100"/>
      <c r="S71" s="104" t="s">
        <v>48</v>
      </c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  <c r="AK71" s="14"/>
    </row>
    <row r="72" spans="2:37" ht="19" x14ac:dyDescent="0.3">
      <c r="B72" s="7"/>
      <c r="C72" s="187"/>
      <c r="D72" s="189"/>
      <c r="E72" s="189"/>
      <c r="F72" s="189"/>
      <c r="G72" s="189"/>
      <c r="H72" s="5"/>
      <c r="I72" s="8"/>
      <c r="J72" s="12"/>
      <c r="K72" s="8"/>
      <c r="L72" s="5"/>
      <c r="M72" s="94"/>
      <c r="N72" s="24"/>
      <c r="O72" s="94"/>
      <c r="P72" s="3"/>
      <c r="Q72" s="104"/>
      <c r="R72" s="100"/>
      <c r="S72" s="104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  <c r="AK72" s="14"/>
    </row>
    <row r="73" spans="2:37" ht="16" x14ac:dyDescent="0.25">
      <c r="B73" s="7"/>
      <c r="C73" s="6" t="str">
        <f>+'Bal. 30-11-2017'!C73</f>
        <v>Coût d’occupation</v>
      </c>
      <c r="D73" s="6"/>
      <c r="E73" s="2"/>
      <c r="F73" s="2"/>
      <c r="G73" s="2"/>
      <c r="H73" s="2"/>
      <c r="I73" s="8"/>
      <c r="J73" s="12"/>
      <c r="K73" s="8"/>
      <c r="L73" s="5"/>
      <c r="M73" s="94" t="s">
        <v>48</v>
      </c>
      <c r="N73" s="24"/>
      <c r="O73" s="94" t="s">
        <v>48</v>
      </c>
      <c r="P73" s="3"/>
      <c r="Q73" s="104" t="s">
        <v>48</v>
      </c>
      <c r="R73" s="100"/>
      <c r="S73" s="104" t="s">
        <v>48</v>
      </c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  <c r="AK73" s="14"/>
    </row>
    <row r="74" spans="2:37" ht="16" x14ac:dyDescent="0.25">
      <c r="B74" s="7">
        <v>7305</v>
      </c>
      <c r="C74" s="2" t="s">
        <v>40</v>
      </c>
      <c r="D74" s="2"/>
      <c r="E74" s="2"/>
      <c r="F74" s="2"/>
      <c r="G74" s="2"/>
      <c r="H74" s="2"/>
      <c r="I74" s="8">
        <f>+'Bal. 30-11-2017'!I74</f>
        <v>55400</v>
      </c>
      <c r="J74" s="12"/>
      <c r="K74" s="8" t="s">
        <v>48</v>
      </c>
      <c r="L74" s="5"/>
      <c r="M74" s="94">
        <v>0</v>
      </c>
      <c r="N74" s="24"/>
      <c r="O74" s="94">
        <f>I74</f>
        <v>55400</v>
      </c>
      <c r="P74" s="3"/>
      <c r="Q74" s="104">
        <v>0</v>
      </c>
      <c r="R74" s="100"/>
      <c r="S74" s="104">
        <v>0</v>
      </c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  <c r="AK74" s="14"/>
    </row>
    <row r="75" spans="2:37" ht="16" x14ac:dyDescent="0.25">
      <c r="B75" s="7">
        <v>7370</v>
      </c>
      <c r="C75" s="2" t="s">
        <v>102</v>
      </c>
      <c r="D75" s="2"/>
      <c r="E75" s="2"/>
      <c r="F75" s="2"/>
      <c r="G75" s="2"/>
      <c r="H75" s="2"/>
      <c r="I75" s="8">
        <f>'Bal. 30-11-2017'!I75</f>
        <v>5000</v>
      </c>
      <c r="J75" s="12"/>
      <c r="K75" s="8"/>
      <c r="L75" s="5"/>
      <c r="M75" s="94">
        <v>0</v>
      </c>
      <c r="N75" s="24"/>
      <c r="O75" s="94">
        <f>I75</f>
        <v>5000</v>
      </c>
      <c r="P75" s="3"/>
      <c r="Q75" s="104">
        <v>0</v>
      </c>
      <c r="R75" s="100"/>
      <c r="S75" s="104">
        <v>0</v>
      </c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  <c r="AK75" s="14"/>
    </row>
    <row r="76" spans="2:37" ht="16" x14ac:dyDescent="0.2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94"/>
      <c r="N76" s="24"/>
      <c r="O76" s="94"/>
      <c r="P76" s="3"/>
      <c r="Q76" s="104"/>
      <c r="R76" s="100"/>
      <c r="S76" s="104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  <c r="AK76" s="14"/>
    </row>
    <row r="77" spans="2:37" ht="16" x14ac:dyDescent="0.25">
      <c r="B77" s="7"/>
      <c r="C77" s="6" t="s">
        <v>113</v>
      </c>
      <c r="D77" s="6"/>
      <c r="E77" s="6"/>
      <c r="F77" s="2"/>
      <c r="G77" s="2"/>
      <c r="H77" s="2"/>
      <c r="I77" s="8"/>
      <c r="J77" s="12"/>
      <c r="K77" s="8"/>
      <c r="L77" s="5"/>
      <c r="M77" s="94" t="s">
        <v>48</v>
      </c>
      <c r="N77" s="24"/>
      <c r="O77" s="94" t="s">
        <v>48</v>
      </c>
      <c r="P77" s="3"/>
      <c r="Q77" s="104" t="s">
        <v>48</v>
      </c>
      <c r="R77" s="100"/>
      <c r="S77" s="104" t="s">
        <v>48</v>
      </c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  <c r="AK77" s="14"/>
    </row>
    <row r="78" spans="2:37" ht="16" x14ac:dyDescent="0.25">
      <c r="B78" s="7">
        <v>7422</v>
      </c>
      <c r="C78" s="2" t="s">
        <v>29</v>
      </c>
      <c r="D78" s="2"/>
      <c r="E78" s="2"/>
      <c r="F78" s="2"/>
      <c r="G78" s="2"/>
      <c r="H78" s="2"/>
      <c r="I78" s="8">
        <f>+'Bal. 30-11-2017'!I78</f>
        <v>5500</v>
      </c>
      <c r="J78" s="12"/>
      <c r="K78" s="8"/>
      <c r="L78" s="5"/>
      <c r="M78" s="94">
        <v>0</v>
      </c>
      <c r="N78" s="24"/>
      <c r="O78" s="94">
        <f>I78</f>
        <v>5500</v>
      </c>
      <c r="P78" s="3"/>
      <c r="Q78" s="104">
        <v>0</v>
      </c>
      <c r="R78" s="100"/>
      <c r="S78" s="104">
        <v>0</v>
      </c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  <c r="AK78" s="14"/>
    </row>
    <row r="79" spans="2:37" ht="16" x14ac:dyDescent="0.25">
      <c r="B79" s="7">
        <v>7438</v>
      </c>
      <c r="C79" s="2" t="s">
        <v>114</v>
      </c>
      <c r="D79" s="2"/>
      <c r="E79" s="2"/>
      <c r="F79" s="2"/>
      <c r="G79" s="2"/>
      <c r="H79" s="2"/>
      <c r="I79" s="8">
        <f>+'Bal. 30-11-2017'!I79</f>
        <v>4000</v>
      </c>
      <c r="J79" s="12"/>
      <c r="K79" s="8"/>
      <c r="L79" s="5"/>
      <c r="M79" s="94">
        <v>0</v>
      </c>
      <c r="N79" s="24"/>
      <c r="O79" s="94">
        <f>I79</f>
        <v>4000</v>
      </c>
      <c r="P79" s="3"/>
      <c r="Q79" s="104">
        <v>0</v>
      </c>
      <c r="R79" s="100"/>
      <c r="S79" s="104">
        <v>0</v>
      </c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  <c r="AK79" s="14"/>
    </row>
    <row r="80" spans="2:37" ht="16" x14ac:dyDescent="0.25">
      <c r="B80" s="7">
        <v>7498</v>
      </c>
      <c r="C80" s="2" t="s">
        <v>115</v>
      </c>
      <c r="D80" s="2"/>
      <c r="E80" s="2"/>
      <c r="F80" s="2"/>
      <c r="G80" s="2"/>
      <c r="H80" s="2"/>
      <c r="I80" s="8">
        <f>+'Bal. 30-11-2017'!I80</f>
        <v>166000</v>
      </c>
      <c r="J80" s="12"/>
      <c r="K80" s="8"/>
      <c r="L80" s="5"/>
      <c r="M80" s="94">
        <v>0</v>
      </c>
      <c r="N80" s="24"/>
      <c r="O80" s="94">
        <f>I80</f>
        <v>166000</v>
      </c>
      <c r="P80" s="3"/>
      <c r="Q80" s="104">
        <v>0</v>
      </c>
      <c r="R80" s="100"/>
      <c r="S80" s="104">
        <v>0</v>
      </c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  <c r="AK80" s="14"/>
    </row>
    <row r="81" spans="2:37" ht="16" x14ac:dyDescent="0.2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94"/>
      <c r="N81" s="24"/>
      <c r="O81" s="94"/>
      <c r="P81" s="3"/>
      <c r="Q81" s="104"/>
      <c r="R81" s="100"/>
      <c r="S81" s="104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  <c r="AK81" s="14"/>
    </row>
    <row r="82" spans="2:37" ht="16" x14ac:dyDescent="0.25">
      <c r="B82" s="7"/>
      <c r="C82" s="6" t="str">
        <f>+'Bal. 30-11-2017'!C82</f>
        <v>Musique &amp; Divertissement</v>
      </c>
      <c r="D82" s="6"/>
      <c r="E82" s="6"/>
      <c r="F82" s="2"/>
      <c r="G82" s="2"/>
      <c r="H82" s="2"/>
      <c r="I82" s="8"/>
      <c r="J82" s="12"/>
      <c r="K82" s="8"/>
      <c r="L82" s="5"/>
      <c r="M82" s="94" t="s">
        <v>48</v>
      </c>
      <c r="N82" s="24"/>
      <c r="O82" s="94" t="s">
        <v>48</v>
      </c>
      <c r="P82" s="3"/>
      <c r="Q82" s="104" t="s">
        <v>48</v>
      </c>
      <c r="R82" s="100"/>
      <c r="S82" s="104" t="s">
        <v>48</v>
      </c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  <c r="AK82" s="14"/>
    </row>
    <row r="83" spans="2:37" ht="16" x14ac:dyDescent="0.25">
      <c r="B83" s="7">
        <v>7525</v>
      </c>
      <c r="C83" s="2" t="s">
        <v>41</v>
      </c>
      <c r="D83" s="2"/>
      <c r="E83" s="2"/>
      <c r="F83" s="2"/>
      <c r="G83" s="2"/>
      <c r="H83" s="2"/>
      <c r="I83" s="8">
        <f>+'Bal. 30-11-2017'!I83</f>
        <v>5500</v>
      </c>
      <c r="J83" s="12"/>
      <c r="K83" s="8"/>
      <c r="L83" s="5"/>
      <c r="M83" s="94">
        <v>0</v>
      </c>
      <c r="N83" s="24"/>
      <c r="O83" s="94">
        <f>I83</f>
        <v>5500</v>
      </c>
      <c r="P83" s="3"/>
      <c r="Q83" s="104">
        <v>0</v>
      </c>
      <c r="R83" s="100"/>
      <c r="S83" s="104">
        <v>0</v>
      </c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  <c r="AK83" s="14"/>
    </row>
    <row r="84" spans="2:37" ht="16" x14ac:dyDescent="0.2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94"/>
      <c r="N84" s="24"/>
      <c r="O84" s="94"/>
      <c r="P84" s="3"/>
      <c r="Q84" s="104"/>
      <c r="R84" s="100"/>
      <c r="S84" s="104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  <c r="AK84" s="14"/>
    </row>
    <row r="85" spans="2:37" ht="16" x14ac:dyDescent="0.25">
      <c r="B85" s="7"/>
      <c r="C85" s="6" t="str">
        <f>+'Bal. 30-11-2017'!C85</f>
        <v>Marketing &amp; communication marketing</v>
      </c>
      <c r="D85" s="6"/>
      <c r="E85" s="6"/>
      <c r="F85" s="2"/>
      <c r="G85" s="2"/>
      <c r="H85" s="2"/>
      <c r="I85" s="8"/>
      <c r="J85" s="12"/>
      <c r="K85" s="8"/>
      <c r="L85" s="5"/>
      <c r="M85" s="94" t="s">
        <v>48</v>
      </c>
      <c r="N85" s="24"/>
      <c r="O85" s="94" t="s">
        <v>48</v>
      </c>
      <c r="P85" s="3"/>
      <c r="Q85" s="104" t="s">
        <v>48</v>
      </c>
      <c r="R85" s="100"/>
      <c r="S85" s="104" t="s">
        <v>48</v>
      </c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  <c r="AK85" s="14"/>
    </row>
    <row r="86" spans="2:37" ht="16" x14ac:dyDescent="0.25">
      <c r="B86" s="7">
        <v>7615</v>
      </c>
      <c r="C86" s="2" t="s">
        <v>42</v>
      </c>
      <c r="D86" s="2"/>
      <c r="E86" s="2"/>
      <c r="F86" s="2"/>
      <c r="G86" s="2"/>
      <c r="H86" s="2"/>
      <c r="I86" s="8">
        <f>+'Bal. 30-11-2017'!I86</f>
        <v>12000</v>
      </c>
      <c r="J86" s="12"/>
      <c r="K86" s="8"/>
      <c r="L86" s="5"/>
      <c r="M86" s="94">
        <v>0</v>
      </c>
      <c r="N86" s="24"/>
      <c r="O86" s="94">
        <f>I86</f>
        <v>12000</v>
      </c>
      <c r="P86" s="3"/>
      <c r="Q86" s="104">
        <v>0</v>
      </c>
      <c r="R86" s="100"/>
      <c r="S86" s="104">
        <v>0</v>
      </c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  <c r="AK86" s="14"/>
    </row>
    <row r="87" spans="2:37" ht="16" x14ac:dyDescent="0.2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94"/>
      <c r="N87" s="24"/>
      <c r="O87" s="94"/>
      <c r="P87" s="3"/>
      <c r="Q87" s="104"/>
      <c r="R87" s="100"/>
      <c r="S87" s="104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  <c r="AK87" s="14"/>
    </row>
    <row r="88" spans="2:37" ht="16" x14ac:dyDescent="0.25">
      <c r="B88" s="7"/>
      <c r="C88" s="6" t="str">
        <f>+'Bal. 30-11-2017'!C88</f>
        <v>Services publics</v>
      </c>
      <c r="D88" s="6"/>
      <c r="E88" s="2"/>
      <c r="F88" s="2"/>
      <c r="G88" s="2"/>
      <c r="H88" s="2"/>
      <c r="I88" s="8"/>
      <c r="J88" s="12"/>
      <c r="K88" s="8"/>
      <c r="L88" s="5"/>
      <c r="M88" s="94" t="s">
        <v>48</v>
      </c>
      <c r="N88" s="24"/>
      <c r="O88" s="94" t="s">
        <v>48</v>
      </c>
      <c r="P88" s="3"/>
      <c r="Q88" s="104" t="s">
        <v>48</v>
      </c>
      <c r="R88" s="100"/>
      <c r="S88" s="104" t="s">
        <v>48</v>
      </c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  <c r="AK88" s="14"/>
    </row>
    <row r="89" spans="2:37" ht="16" x14ac:dyDescent="0.25">
      <c r="B89" s="7">
        <v>7705</v>
      </c>
      <c r="C89" s="2" t="s">
        <v>0</v>
      </c>
      <c r="D89" s="2"/>
      <c r="E89" s="2"/>
      <c r="F89" s="2"/>
      <c r="G89" s="2"/>
      <c r="H89" s="2"/>
      <c r="I89" s="8">
        <f>+'Bal. 30-11-2017'!I89</f>
        <v>11080</v>
      </c>
      <c r="J89" s="12"/>
      <c r="K89" s="8"/>
      <c r="L89" s="5"/>
      <c r="M89" s="94">
        <v>0</v>
      </c>
      <c r="N89" s="24"/>
      <c r="O89" s="94">
        <f>I89</f>
        <v>11080</v>
      </c>
      <c r="P89" s="3"/>
      <c r="Q89" s="104">
        <v>0</v>
      </c>
      <c r="R89" s="100"/>
      <c r="S89" s="104">
        <v>0</v>
      </c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  <c r="AK89" s="14"/>
    </row>
    <row r="90" spans="2:37" ht="16" x14ac:dyDescent="0.2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94"/>
      <c r="N90" s="24"/>
      <c r="O90" s="94"/>
      <c r="P90" s="3"/>
      <c r="Q90" s="104"/>
      <c r="R90" s="100"/>
      <c r="S90" s="104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  <c r="AK90" s="14"/>
    </row>
    <row r="91" spans="2:37" ht="16" x14ac:dyDescent="0.25">
      <c r="B91" s="7"/>
      <c r="C91" s="6" t="str">
        <f>+'Bal. 30-11-2017'!C91</f>
        <v>Administration et frais généraux</v>
      </c>
      <c r="D91" s="6"/>
      <c r="E91" s="6"/>
      <c r="F91" s="2"/>
      <c r="G91" s="2"/>
      <c r="H91" s="2"/>
      <c r="I91" s="8"/>
      <c r="J91" s="12"/>
      <c r="K91" s="8"/>
      <c r="L91" s="5"/>
      <c r="M91" s="94" t="s">
        <v>48</v>
      </c>
      <c r="N91" s="24"/>
      <c r="O91" s="94" t="s">
        <v>48</v>
      </c>
      <c r="P91" s="3"/>
      <c r="Q91" s="104" t="s">
        <v>48</v>
      </c>
      <c r="R91" s="100"/>
      <c r="S91" s="104" t="s">
        <v>48</v>
      </c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  <c r="AK91" s="14"/>
    </row>
    <row r="92" spans="2:37" ht="16" x14ac:dyDescent="0.25">
      <c r="B92" s="7">
        <v>7820</v>
      </c>
      <c r="C92" s="2" t="s">
        <v>1</v>
      </c>
      <c r="D92" s="2"/>
      <c r="E92" s="2"/>
      <c r="F92" s="2"/>
      <c r="G92" s="2"/>
      <c r="H92" s="2"/>
      <c r="I92" s="8">
        <f>+'Bal. 30-11-2017'!I92</f>
        <v>1108</v>
      </c>
      <c r="J92" s="12"/>
      <c r="K92" s="8"/>
      <c r="L92" s="5"/>
      <c r="M92" s="94">
        <v>0</v>
      </c>
      <c r="N92" s="24"/>
      <c r="O92" s="94">
        <f>I92</f>
        <v>1108</v>
      </c>
      <c r="P92" s="3"/>
      <c r="Q92" s="104">
        <v>0</v>
      </c>
      <c r="R92" s="100"/>
      <c r="S92" s="104">
        <v>0</v>
      </c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  <c r="AK92" s="14"/>
    </row>
    <row r="93" spans="2:37" ht="16" x14ac:dyDescent="0.25">
      <c r="B93" s="7">
        <v>7835</v>
      </c>
      <c r="C93" s="2" t="s">
        <v>93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94">
        <v>0</v>
      </c>
      <c r="N93" s="24"/>
      <c r="O93" s="94">
        <f>I93</f>
        <v>0</v>
      </c>
      <c r="P93" s="3"/>
      <c r="Q93" s="104">
        <v>0</v>
      </c>
      <c r="R93" s="100"/>
      <c r="S93" s="104">
        <v>0</v>
      </c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  <c r="AK93" s="14"/>
    </row>
    <row r="94" spans="2:37" ht="16" x14ac:dyDescent="0.25">
      <c r="B94" s="7">
        <v>7845</v>
      </c>
      <c r="C94" s="2" t="s">
        <v>135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94">
        <v>0</v>
      </c>
      <c r="N94" s="24"/>
      <c r="O94" s="94">
        <f>I94</f>
        <v>0</v>
      </c>
      <c r="P94" s="3"/>
      <c r="Q94" s="104">
        <v>0</v>
      </c>
      <c r="R94" s="100"/>
      <c r="S94" s="104">
        <v>0</v>
      </c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  <c r="AK94" s="14"/>
    </row>
    <row r="95" spans="2:37" ht="16" x14ac:dyDescent="0.25">
      <c r="B95" s="7">
        <v>7855</v>
      </c>
      <c r="C95" s="2" t="s">
        <v>3</v>
      </c>
      <c r="D95" s="2"/>
      <c r="E95" s="2"/>
      <c r="F95" s="2"/>
      <c r="G95" s="2"/>
      <c r="H95" s="2"/>
      <c r="I95" s="8">
        <f>+'Bal. 30-11-2017'!I95</f>
        <v>3000</v>
      </c>
      <c r="J95" s="12"/>
      <c r="K95" s="8"/>
      <c r="L95" s="5"/>
      <c r="M95" s="94">
        <v>0</v>
      </c>
      <c r="N95" s="24"/>
      <c r="O95" s="94">
        <f>I95</f>
        <v>3000</v>
      </c>
      <c r="P95" s="3"/>
      <c r="Q95" s="104">
        <v>0</v>
      </c>
      <c r="R95" s="100"/>
      <c r="S95" s="104">
        <v>0</v>
      </c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  <c r="AK95" s="14"/>
    </row>
    <row r="96" spans="2:37" ht="16" x14ac:dyDescent="0.2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94"/>
      <c r="N96" s="24"/>
      <c r="O96" s="94"/>
      <c r="P96" s="3"/>
      <c r="Q96" s="104"/>
      <c r="R96" s="100"/>
      <c r="S96" s="104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  <c r="AK96" s="14"/>
    </row>
    <row r="97" spans="2:37" ht="16" x14ac:dyDescent="0.25">
      <c r="B97" s="7"/>
      <c r="C97" s="6" t="str">
        <f>+'Bal. 30-11-2017'!C97</f>
        <v>Entretien et réparation</v>
      </c>
      <c r="D97" s="6"/>
      <c r="E97" s="6"/>
      <c r="F97" s="2"/>
      <c r="G97" s="2"/>
      <c r="H97" s="2"/>
      <c r="I97" s="8"/>
      <c r="J97" s="12"/>
      <c r="K97" s="8"/>
      <c r="L97" s="5"/>
      <c r="M97" s="94" t="s">
        <v>48</v>
      </c>
      <c r="N97" s="24"/>
      <c r="O97" s="94" t="s">
        <v>48</v>
      </c>
      <c r="P97" s="3"/>
      <c r="Q97" s="104" t="s">
        <v>48</v>
      </c>
      <c r="R97" s="100"/>
      <c r="S97" s="104" t="s">
        <v>48</v>
      </c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  <c r="AK97" s="14"/>
    </row>
    <row r="98" spans="2:37" ht="16" x14ac:dyDescent="0.25">
      <c r="B98" s="7">
        <v>7904</v>
      </c>
      <c r="C98" s="2" t="s">
        <v>2</v>
      </c>
      <c r="D98" s="2"/>
      <c r="E98" s="2"/>
      <c r="F98" s="2"/>
      <c r="G98" s="2"/>
      <c r="H98" s="2"/>
      <c r="I98" s="8">
        <f>+'Bal. 30-11-2017'!I98</f>
        <v>6000</v>
      </c>
      <c r="J98" s="12"/>
      <c r="K98" s="8"/>
      <c r="L98" s="5"/>
      <c r="M98" s="94">
        <v>0</v>
      </c>
      <c r="N98" s="24"/>
      <c r="O98" s="94">
        <f>I98</f>
        <v>6000</v>
      </c>
      <c r="P98" s="3"/>
      <c r="Q98" s="104">
        <v>0</v>
      </c>
      <c r="R98" s="100"/>
      <c r="S98" s="104">
        <v>0</v>
      </c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  <c r="AK98" s="14"/>
    </row>
    <row r="99" spans="2:37" ht="16" x14ac:dyDescent="0.2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94" t="s">
        <v>48</v>
      </c>
      <c r="N99" s="24"/>
      <c r="O99" s="94" t="s">
        <v>48</v>
      </c>
      <c r="P99" s="3"/>
      <c r="Q99" s="104" t="s">
        <v>48</v>
      </c>
      <c r="R99" s="100"/>
      <c r="S99" s="104" t="s">
        <v>48</v>
      </c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  <c r="AK99" s="14"/>
    </row>
    <row r="100" spans="2:37" ht="19" x14ac:dyDescent="0.3">
      <c r="B100" s="7"/>
      <c r="C100" s="211" t="s">
        <v>103</v>
      </c>
      <c r="D100" s="212"/>
      <c r="E100" s="212"/>
      <c r="F100" s="212"/>
      <c r="G100" s="212"/>
      <c r="H100" s="5"/>
      <c r="I100" s="8"/>
      <c r="J100" s="12"/>
      <c r="K100" s="8"/>
      <c r="L100" s="5"/>
      <c r="M100" s="94" t="s">
        <v>48</v>
      </c>
      <c r="N100" s="24"/>
      <c r="O100" s="94" t="s">
        <v>48</v>
      </c>
      <c r="P100" s="3"/>
      <c r="Q100" s="104" t="s">
        <v>48</v>
      </c>
      <c r="R100" s="100"/>
      <c r="S100" s="104" t="s">
        <v>48</v>
      </c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  <c r="AK100" s="14"/>
    </row>
    <row r="101" spans="2:37" ht="19" x14ac:dyDescent="0.3">
      <c r="B101" s="7"/>
      <c r="C101" s="187"/>
      <c r="D101" s="189"/>
      <c r="E101" s="189"/>
      <c r="F101" s="189"/>
      <c r="G101" s="189"/>
      <c r="H101" s="5"/>
      <c r="I101" s="8"/>
      <c r="J101" s="12"/>
      <c r="K101" s="8"/>
      <c r="L101" s="5"/>
      <c r="M101" s="94"/>
      <c r="N101" s="24"/>
      <c r="O101" s="94"/>
      <c r="P101" s="3"/>
      <c r="Q101" s="104"/>
      <c r="R101" s="100"/>
      <c r="S101" s="104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  <c r="AK101" s="14"/>
    </row>
    <row r="102" spans="2:37" ht="16" x14ac:dyDescent="0.25">
      <c r="B102" s="7"/>
      <c r="C102" s="6" t="str">
        <f>+'Bal. 30-11-2017'!C102</f>
        <v xml:space="preserve">Frais financiers     </v>
      </c>
      <c r="D102" s="6"/>
      <c r="E102" s="2"/>
      <c r="F102" s="2"/>
      <c r="G102" s="2"/>
      <c r="H102" s="5"/>
      <c r="I102" s="8"/>
      <c r="J102" s="12"/>
      <c r="K102" s="8"/>
      <c r="L102" s="5"/>
      <c r="M102" s="94" t="s">
        <v>48</v>
      </c>
      <c r="N102" s="24"/>
      <c r="O102" s="94" t="s">
        <v>48</v>
      </c>
      <c r="P102" s="3"/>
      <c r="Q102" s="104" t="s">
        <v>48</v>
      </c>
      <c r="R102" s="100"/>
      <c r="S102" s="104" t="s">
        <v>48</v>
      </c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  <c r="AK102" s="14"/>
    </row>
    <row r="103" spans="2:37" ht="16" x14ac:dyDescent="0.2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+'Bal. 30-11-2017'!I103</f>
        <v>3300</v>
      </c>
      <c r="J103" s="12"/>
      <c r="K103" s="8"/>
      <c r="L103" s="5"/>
      <c r="M103" s="94">
        <v>0</v>
      </c>
      <c r="N103" s="24"/>
      <c r="O103" s="94">
        <f>I103</f>
        <v>3300</v>
      </c>
      <c r="P103" s="3"/>
      <c r="Q103" s="104">
        <v>0</v>
      </c>
      <c r="R103" s="100"/>
      <c r="S103" s="104">
        <v>0</v>
      </c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  <c r="AK103" s="14"/>
    </row>
    <row r="104" spans="2:37" ht="16" x14ac:dyDescent="0.2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94">
        <v>0</v>
      </c>
      <c r="N104" s="24"/>
      <c r="O104" s="94">
        <f>I104</f>
        <v>0</v>
      </c>
      <c r="P104" s="3"/>
      <c r="Q104" s="104">
        <v>0</v>
      </c>
      <c r="R104" s="100"/>
      <c r="S104" s="104">
        <v>0</v>
      </c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  <c r="AK104" s="14"/>
    </row>
    <row r="105" spans="2:37" ht="16" x14ac:dyDescent="0.2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94"/>
      <c r="N105" s="24"/>
      <c r="O105" s="94"/>
      <c r="P105" s="3"/>
      <c r="Q105" s="104"/>
      <c r="R105" s="100"/>
      <c r="S105" s="104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  <c r="AK105" s="14"/>
    </row>
    <row r="106" spans="2:37" ht="16" x14ac:dyDescent="0.25">
      <c r="B106" s="7"/>
      <c r="C106" s="6" t="str">
        <f>+'Bal. 30-11-2017'!C106</f>
        <v>Amortissement</v>
      </c>
      <c r="D106" s="6"/>
      <c r="E106" s="2"/>
      <c r="F106" s="2"/>
      <c r="G106" s="2"/>
      <c r="H106" s="5"/>
      <c r="I106" s="8"/>
      <c r="J106" s="12"/>
      <c r="K106" s="8"/>
      <c r="L106" s="5"/>
      <c r="M106" s="94" t="s">
        <v>48</v>
      </c>
      <c r="N106" s="24"/>
      <c r="O106" s="94" t="s">
        <v>48</v>
      </c>
      <c r="P106" s="3"/>
      <c r="Q106" s="104" t="s">
        <v>48</v>
      </c>
      <c r="R106" s="100"/>
      <c r="S106" s="104" t="s">
        <v>48</v>
      </c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  <c r="AK106" s="14"/>
    </row>
    <row r="107" spans="2:37" ht="16" x14ac:dyDescent="0.25">
      <c r="B107" s="7">
        <v>8500</v>
      </c>
      <c r="C107" s="2" t="s">
        <v>104</v>
      </c>
      <c r="D107" s="2"/>
      <c r="E107" s="2"/>
      <c r="F107" s="2"/>
      <c r="G107" s="2"/>
      <c r="H107" s="5"/>
      <c r="I107" s="8">
        <f>+'Bal. 30-11-2017'!I107</f>
        <v>12000</v>
      </c>
      <c r="J107" s="12"/>
      <c r="K107" s="8"/>
      <c r="L107" s="5"/>
      <c r="M107" s="94">
        <v>0</v>
      </c>
      <c r="N107" s="24"/>
      <c r="O107" s="94">
        <f>I107</f>
        <v>12000</v>
      </c>
      <c r="P107" s="3"/>
      <c r="Q107" s="104">
        <v>0</v>
      </c>
      <c r="R107" s="100"/>
      <c r="S107" s="104">
        <v>0</v>
      </c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  <c r="AK107" s="14"/>
    </row>
    <row r="108" spans="2:37" ht="16" x14ac:dyDescent="0.25">
      <c r="B108" s="7">
        <v>8600</v>
      </c>
      <c r="C108" s="2" t="s">
        <v>105</v>
      </c>
      <c r="D108" s="2"/>
      <c r="E108" s="2"/>
      <c r="F108" s="2"/>
      <c r="G108" s="2"/>
      <c r="H108" s="5"/>
      <c r="I108" s="8">
        <f>+'Bal. 30-11-2017'!I108</f>
        <v>1000</v>
      </c>
      <c r="J108" s="12"/>
      <c r="K108" s="8"/>
      <c r="L108" s="5"/>
      <c r="M108" s="94">
        <v>0</v>
      </c>
      <c r="N108" s="24"/>
      <c r="O108" s="94">
        <f>I108</f>
        <v>1000</v>
      </c>
      <c r="P108" s="3"/>
      <c r="Q108" s="104">
        <v>0</v>
      </c>
      <c r="R108" s="100"/>
      <c r="S108" s="104">
        <v>0</v>
      </c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  <c r="AK108" s="14"/>
    </row>
    <row r="109" spans="2:37" ht="16" x14ac:dyDescent="0.2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94" t="s">
        <v>48</v>
      </c>
      <c r="N109" s="24"/>
      <c r="O109" s="94" t="s">
        <v>48</v>
      </c>
      <c r="P109" s="3"/>
      <c r="Q109" s="104" t="s">
        <v>48</v>
      </c>
      <c r="R109" s="100"/>
      <c r="S109" s="104" t="s">
        <v>48</v>
      </c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  <c r="AK109" s="14"/>
    </row>
    <row r="110" spans="2:37" ht="19" x14ac:dyDescent="0.3">
      <c r="B110" s="7"/>
      <c r="C110" s="211" t="s">
        <v>106</v>
      </c>
      <c r="D110" s="212"/>
      <c r="E110" s="212"/>
      <c r="F110" s="212"/>
      <c r="G110" s="212"/>
      <c r="H110" s="5"/>
      <c r="I110" s="8"/>
      <c r="J110" s="12"/>
      <c r="K110" s="8"/>
      <c r="L110" s="5"/>
      <c r="M110" s="94" t="s">
        <v>48</v>
      </c>
      <c r="N110" s="24"/>
      <c r="O110" s="94" t="s">
        <v>48</v>
      </c>
      <c r="P110" s="3"/>
      <c r="Q110" s="104" t="s">
        <v>48</v>
      </c>
      <c r="R110" s="100"/>
      <c r="S110" s="104" t="s">
        <v>48</v>
      </c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  <c r="AK110" s="14"/>
    </row>
    <row r="111" spans="2:37" ht="19" x14ac:dyDescent="0.3">
      <c r="B111" s="7"/>
      <c r="C111" s="187"/>
      <c r="D111" s="189"/>
      <c r="E111" s="189"/>
      <c r="F111" s="189"/>
      <c r="G111" s="189"/>
      <c r="H111" s="5"/>
      <c r="I111" s="8"/>
      <c r="J111" s="12"/>
      <c r="K111" s="8"/>
      <c r="L111" s="5"/>
      <c r="M111" s="94"/>
      <c r="N111" s="24"/>
      <c r="O111" s="94"/>
      <c r="P111" s="3"/>
      <c r="Q111" s="104"/>
      <c r="R111" s="100"/>
      <c r="S111" s="104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  <c r="AK111" s="14"/>
    </row>
    <row r="112" spans="2:37" ht="16" x14ac:dyDescent="0.2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95">
        <v>0</v>
      </c>
      <c r="N112" s="25"/>
      <c r="O112" s="95">
        <f>I112</f>
        <v>0</v>
      </c>
      <c r="P112" s="3"/>
      <c r="Q112" s="105">
        <v>0</v>
      </c>
      <c r="R112" s="101"/>
      <c r="S112" s="105">
        <v>0</v>
      </c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  <c r="AK112" s="14"/>
    </row>
    <row r="113" spans="2:37" ht="17" thickBot="1" x14ac:dyDescent="0.3">
      <c r="B113" s="1"/>
      <c r="C113" s="5"/>
      <c r="D113" s="5"/>
      <c r="E113" s="5"/>
      <c r="F113" s="5"/>
      <c r="G113" s="5"/>
      <c r="H113" s="5"/>
      <c r="I113" s="41">
        <f>SUM(I10:I112)</f>
        <v>1414020</v>
      </c>
      <c r="J113" s="12"/>
      <c r="K113" s="41">
        <f>SUM(K10:K112)</f>
        <v>1414020</v>
      </c>
      <c r="L113" s="9" t="s">
        <v>48</v>
      </c>
      <c r="M113" s="42">
        <f>SUM(M7:M112)</f>
        <v>1132968</v>
      </c>
      <c r="N113" s="24"/>
      <c r="O113" s="42">
        <f>SUM(O7:O112)</f>
        <v>1132968</v>
      </c>
      <c r="P113" s="3"/>
      <c r="Q113" s="106">
        <f>SUM(Q7:Q112)</f>
        <v>281052</v>
      </c>
      <c r="R113" s="100"/>
      <c r="S113" s="106">
        <f>SUM(S7:S112)</f>
        <v>281052</v>
      </c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  <c r="AK113" s="14"/>
    </row>
    <row r="114" spans="2:37" ht="17" thickTop="1" x14ac:dyDescent="0.25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4"/>
      <c r="N114" s="4"/>
      <c r="O114" s="4"/>
      <c r="Q114" s="102"/>
      <c r="R114" s="102"/>
      <c r="S114" s="10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 ht="16" x14ac:dyDescent="0.25">
      <c r="B115" s="1"/>
      <c r="C115" s="192" t="s">
        <v>48</v>
      </c>
      <c r="D115" s="5"/>
      <c r="E115" s="5"/>
      <c r="F115" s="5"/>
      <c r="G115" s="5"/>
      <c r="H115" s="5"/>
      <c r="I115" s="8" t="s">
        <v>48</v>
      </c>
      <c r="J115" s="8"/>
      <c r="K115" s="8"/>
      <c r="L115" s="5"/>
      <c r="M115" s="13"/>
      <c r="N115" s="4"/>
      <c r="O115" s="13">
        <f>+M113-O113</f>
        <v>0</v>
      </c>
      <c r="S115" s="252">
        <f>+S113-Q113</f>
        <v>0</v>
      </c>
    </row>
    <row r="116" spans="2:37" ht="16" x14ac:dyDescent="0.2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4"/>
      <c r="N116" s="4"/>
      <c r="O116" s="4"/>
    </row>
    <row r="117" spans="2:37" ht="16" x14ac:dyDescent="0.2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4"/>
      <c r="N117" s="4"/>
      <c r="O117" s="4"/>
      <c r="AE117" s="29"/>
    </row>
    <row r="118" spans="2:37" ht="16" x14ac:dyDescent="0.2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4"/>
      <c r="N118" s="4"/>
      <c r="O118" s="4"/>
    </row>
    <row r="119" spans="2:37" ht="16" x14ac:dyDescent="0.2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4"/>
      <c r="N119" s="4"/>
      <c r="O119" s="4"/>
    </row>
    <row r="120" spans="2:37" ht="16" x14ac:dyDescent="0.2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4"/>
      <c r="N120" s="4"/>
      <c r="O120" s="4"/>
    </row>
    <row r="121" spans="2:37" ht="16" x14ac:dyDescent="0.2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4"/>
      <c r="N121" s="4"/>
      <c r="O121" s="4"/>
    </row>
    <row r="122" spans="2:37" ht="16" x14ac:dyDescent="0.2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4"/>
      <c r="N122" s="4"/>
      <c r="O122" s="4"/>
    </row>
    <row r="123" spans="2:37" ht="16" x14ac:dyDescent="0.2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4"/>
      <c r="N123" s="4"/>
      <c r="O123" s="4"/>
    </row>
    <row r="124" spans="2:37" ht="16" x14ac:dyDescent="0.2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4"/>
      <c r="N124" s="4"/>
      <c r="O124" s="4"/>
    </row>
    <row r="125" spans="2:37" ht="16" x14ac:dyDescent="0.2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4"/>
      <c r="N125" s="4"/>
      <c r="O125" s="4"/>
    </row>
    <row r="126" spans="2:37" ht="16" x14ac:dyDescent="0.2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4"/>
      <c r="N126" s="4"/>
      <c r="O126" s="4"/>
    </row>
    <row r="127" spans="2:37" ht="16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</row>
    <row r="128" spans="2:37" ht="16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</row>
    <row r="129" spans="2:15" ht="16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4"/>
      <c r="N129" s="4"/>
      <c r="O129" s="4"/>
    </row>
    <row r="130" spans="2:15" ht="16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4"/>
      <c r="N130" s="4"/>
      <c r="O130" s="4"/>
    </row>
    <row r="131" spans="2:15" ht="16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4"/>
      <c r="N131" s="4"/>
      <c r="O131" s="4"/>
    </row>
    <row r="132" spans="2:15" ht="16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4"/>
      <c r="N132" s="4"/>
      <c r="O132" s="4"/>
    </row>
    <row r="133" spans="2:15" ht="16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4"/>
      <c r="N133" s="4"/>
      <c r="O133" s="4"/>
    </row>
    <row r="134" spans="2:15" x14ac:dyDescent="0.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5" x14ac:dyDescent="0.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5" x14ac:dyDescent="0.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5" x14ac:dyDescent="0.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5" x14ac:dyDescent="0.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5" x14ac:dyDescent="0.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5" x14ac:dyDescent="0.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5" x14ac:dyDescent="0.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5" x14ac:dyDescent="0.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5" x14ac:dyDescent="0.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5" x14ac:dyDescent="0.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x14ac:dyDescent="0.1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x14ac:dyDescent="0.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x14ac:dyDescent="0.1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x14ac:dyDescent="0.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x14ac:dyDescent="0.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x14ac:dyDescent="0.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x14ac:dyDescent="0.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x14ac:dyDescent="0.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x14ac:dyDescent="0.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x14ac:dyDescent="0.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 x14ac:dyDescent="0.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 x14ac:dyDescent="0.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 x14ac:dyDescent="0.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 x14ac:dyDescent="0.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 x14ac:dyDescent="0.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 x14ac:dyDescent="0.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 x14ac:dyDescent="0.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 x14ac:dyDescent="0.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x14ac:dyDescent="0.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x14ac:dyDescent="0.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 x14ac:dyDescent="0.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 x14ac:dyDescent="0.1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 x14ac:dyDescent="0.1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 x14ac:dyDescent="0.1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 x14ac:dyDescent="0.1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 x14ac:dyDescent="0.1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 x14ac:dyDescent="0.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 x14ac:dyDescent="0.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 x14ac:dyDescent="0.1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 x14ac:dyDescent="0.1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 x14ac:dyDescent="0.1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 x14ac:dyDescent="0.1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 x14ac:dyDescent="0.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 x14ac:dyDescent="0.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 x14ac:dyDescent="0.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 x14ac:dyDescent="0.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 x14ac:dyDescent="0.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 x14ac:dyDescent="0.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 x14ac:dyDescent="0.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 x14ac:dyDescent="0.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 x14ac:dyDescent="0.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 x14ac:dyDescent="0.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 x14ac:dyDescent="0.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 x14ac:dyDescent="0.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 x14ac:dyDescent="0.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 x14ac:dyDescent="0.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 x14ac:dyDescent="0.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 x14ac:dyDescent="0.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 x14ac:dyDescent="0.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 x14ac:dyDescent="0.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x14ac:dyDescent="0.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x14ac:dyDescent="0.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x14ac:dyDescent="0.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x14ac:dyDescent="0.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x14ac:dyDescent="0.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x14ac:dyDescent="0.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x14ac:dyDescent="0.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x14ac:dyDescent="0.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x14ac:dyDescent="0.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x14ac:dyDescent="0.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x14ac:dyDescent="0.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x14ac:dyDescent="0.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x14ac:dyDescent="0.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x14ac:dyDescent="0.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x14ac:dyDescent="0.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x14ac:dyDescent="0.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x14ac:dyDescent="0.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x14ac:dyDescent="0.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x14ac:dyDescent="0.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x14ac:dyDescent="0.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x14ac:dyDescent="0.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x14ac:dyDescent="0.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x14ac:dyDescent="0.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x14ac:dyDescent="0.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x14ac:dyDescent="0.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x14ac:dyDescent="0.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x14ac:dyDescent="0.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x14ac:dyDescent="0.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x14ac:dyDescent="0.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x14ac:dyDescent="0.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x14ac:dyDescent="0.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x14ac:dyDescent="0.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x14ac:dyDescent="0.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x14ac:dyDescent="0.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x14ac:dyDescent="0.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x14ac:dyDescent="0.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x14ac:dyDescent="0.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x14ac:dyDescent="0.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x14ac:dyDescent="0.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x14ac:dyDescent="0.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x14ac:dyDescent="0.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x14ac:dyDescent="0.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x14ac:dyDescent="0.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x14ac:dyDescent="0.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x14ac:dyDescent="0.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x14ac:dyDescent="0.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x14ac:dyDescent="0.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x14ac:dyDescent="0.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x14ac:dyDescent="0.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x14ac:dyDescent="0.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x14ac:dyDescent="0.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x14ac:dyDescent="0.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x14ac:dyDescent="0.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x14ac:dyDescent="0.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x14ac:dyDescent="0.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x14ac:dyDescent="0.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x14ac:dyDescent="0.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x14ac:dyDescent="0.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x14ac:dyDescent="0.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x14ac:dyDescent="0.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x14ac:dyDescent="0.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x14ac:dyDescent="0.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x14ac:dyDescent="0.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x14ac:dyDescent="0.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x14ac:dyDescent="0.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x14ac:dyDescent="0.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x14ac:dyDescent="0.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x14ac:dyDescent="0.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x14ac:dyDescent="0.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</sheetData>
  <mergeCells count="17">
    <mergeCell ref="C110:G110"/>
    <mergeCell ref="C71:G71"/>
    <mergeCell ref="C7:G7"/>
    <mergeCell ref="C36:G36"/>
    <mergeCell ref="C47:G47"/>
    <mergeCell ref="C55:G55"/>
    <mergeCell ref="C63:G63"/>
    <mergeCell ref="C100:G100"/>
    <mergeCell ref="C2:H2"/>
    <mergeCell ref="C3:H3"/>
    <mergeCell ref="I2:K4"/>
    <mergeCell ref="M2:O4"/>
    <mergeCell ref="AG2:AI3"/>
    <mergeCell ref="U2:W3"/>
    <mergeCell ref="Y2:AA3"/>
    <mergeCell ref="AC2:AE3"/>
    <mergeCell ref="Q2:S4"/>
  </mergeCells>
  <phoneticPr fontId="3" type="noConversion"/>
  <pageMargins left="1.02" right="0.17" top="0.17" bottom="0.16" header="0.17" footer="0.16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31"/>
  <sheetViews>
    <sheetView topLeftCell="A2" workbookViewId="0">
      <selection activeCell="D31" sqref="D31"/>
    </sheetView>
  </sheetViews>
  <sheetFormatPr baseColWidth="10" defaultRowHeight="13" x14ac:dyDescent="0.15"/>
  <cols>
    <col min="2" max="2" width="57" bestFit="1" customWidth="1"/>
    <col min="3" max="3" width="19.6640625" bestFit="1" customWidth="1"/>
    <col min="4" max="4" width="12.33203125" bestFit="1" customWidth="1"/>
  </cols>
  <sheetData>
    <row r="1" spans="2:7" ht="14" thickBot="1" x14ac:dyDescent="0.2"/>
    <row r="2" spans="2:7" ht="26" thickTop="1" x14ac:dyDescent="0.25">
      <c r="B2" s="190" t="s">
        <v>138</v>
      </c>
      <c r="C2" s="151"/>
      <c r="D2" s="152"/>
    </row>
    <row r="3" spans="2:7" ht="18" x14ac:dyDescent="0.2">
      <c r="B3" s="153" t="s">
        <v>89</v>
      </c>
      <c r="C3" s="15"/>
      <c r="D3" s="154"/>
    </row>
    <row r="4" spans="2:7" ht="18" x14ac:dyDescent="0.2">
      <c r="B4" s="155" t="s">
        <v>48</v>
      </c>
      <c r="C4" s="31" t="s">
        <v>52</v>
      </c>
      <c r="D4" s="156" t="s">
        <v>53</v>
      </c>
    </row>
    <row r="5" spans="2:7" ht="7" customHeight="1" x14ac:dyDescent="0.2">
      <c r="B5" s="157" t="s">
        <v>48</v>
      </c>
      <c r="C5" s="16"/>
      <c r="D5" s="158"/>
    </row>
    <row r="6" spans="2:7" ht="18" x14ac:dyDescent="0.2">
      <c r="B6" s="159"/>
      <c r="C6" s="148"/>
      <c r="D6" s="160"/>
    </row>
    <row r="7" spans="2:7" ht="18" x14ac:dyDescent="0.2">
      <c r="B7" s="161" t="s">
        <v>90</v>
      </c>
      <c r="C7" s="17"/>
      <c r="D7" s="162"/>
    </row>
    <row r="8" spans="2:7" ht="18" x14ac:dyDescent="0.2">
      <c r="B8" s="163" t="s">
        <v>68</v>
      </c>
      <c r="C8" s="18">
        <f>+'Bal. 30-11-2017 après fermet'!Q10+'Bal. 30-11-2017 après fermet'!Q11</f>
        <v>91380</v>
      </c>
      <c r="D8" s="164">
        <f>+C8/C15</f>
        <v>0.39929736248754655</v>
      </c>
    </row>
    <row r="9" spans="2:7" ht="18" x14ac:dyDescent="0.2">
      <c r="B9" s="163" t="s">
        <v>80</v>
      </c>
      <c r="C9" s="18">
        <f>+'Bal. 30-11-2017 après fermet'!Q14+-'Bal. 30-11-2017 après fermet'!S15</f>
        <v>4500</v>
      </c>
      <c r="D9" s="164">
        <f>+C9/C15</f>
        <v>1.9663363221645431E-2</v>
      </c>
    </row>
    <row r="10" spans="2:7" ht="18" x14ac:dyDescent="0.2">
      <c r="B10" s="163" t="s">
        <v>69</v>
      </c>
      <c r="C10" s="18">
        <f>+'Bal. 30-11-2017 après fermet'!Q19+'Bal. 30-11-2017 après fermet'!Q20+'Bal. 30-11-2017 après fermet'!Q21</f>
        <v>41500</v>
      </c>
      <c r="D10" s="164">
        <f>+C10/C15</f>
        <v>0.18133990526628563</v>
      </c>
    </row>
    <row r="11" spans="2:7" ht="18" x14ac:dyDescent="0.2">
      <c r="B11" s="165" t="s">
        <v>91</v>
      </c>
      <c r="C11" s="18">
        <f>+'Bal. 30-11-2017 après fermet'!Q24+'Bal. 30-11-2017 après fermet'!Q25+'Bal. 30-11-2017 après fermet'!Q26</f>
        <v>5472</v>
      </c>
      <c r="D11" s="164">
        <f>+C11/C15</f>
        <v>2.3910649677520844E-2</v>
      </c>
      <c r="G11" s="14"/>
    </row>
    <row r="12" spans="2:7" ht="18" x14ac:dyDescent="0.2">
      <c r="B12" s="165" t="s">
        <v>70</v>
      </c>
      <c r="C12" s="18">
        <f>+'Bal. 30-11-2017 après fermet'!Q29-'Bal. 30-11-2017 après fermet'!S30</f>
        <v>84000</v>
      </c>
      <c r="D12" s="164">
        <f>+C12/C15</f>
        <v>0.36704944680404805</v>
      </c>
    </row>
    <row r="13" spans="2:7" ht="18" x14ac:dyDescent="0.2">
      <c r="B13" s="165" t="s">
        <v>71</v>
      </c>
      <c r="C13" s="18">
        <f>+'Bal. 30-11-2017 après fermet'!Q33-'Bal. 30-11-2017 après fermet'!S34</f>
        <v>2000</v>
      </c>
      <c r="D13" s="164">
        <f>+C13/C15</f>
        <v>8.7392725429535252E-3</v>
      </c>
      <c r="G13" s="14"/>
    </row>
    <row r="14" spans="2:7" ht="18" x14ac:dyDescent="0.2">
      <c r="B14" s="165"/>
      <c r="C14" s="18"/>
      <c r="D14" s="164"/>
    </row>
    <row r="15" spans="2:7" ht="18" x14ac:dyDescent="0.2">
      <c r="B15" s="168" t="s">
        <v>92</v>
      </c>
      <c r="C15" s="107">
        <f>+C8+C9+C10+C11+C12+C13</f>
        <v>228852</v>
      </c>
      <c r="D15" s="169">
        <f>+C15/C15</f>
        <v>1</v>
      </c>
    </row>
    <row r="16" spans="2:7" ht="18" x14ac:dyDescent="0.2">
      <c r="B16" s="170"/>
      <c r="C16" s="149"/>
      <c r="D16" s="171"/>
    </row>
    <row r="17" spans="2:8" ht="18" x14ac:dyDescent="0.2">
      <c r="B17" s="172" t="s">
        <v>72</v>
      </c>
      <c r="C17" s="20"/>
      <c r="D17" s="173"/>
      <c r="F17" s="14"/>
    </row>
    <row r="18" spans="2:8" ht="18" x14ac:dyDescent="0.2">
      <c r="B18" s="165" t="s">
        <v>73</v>
      </c>
      <c r="C18" s="18">
        <f>+'Bal. 30-11-2017 après fermet'!S39+'Bal. 30-11-2017 après fermet'!S40+'Bal. 30-11-2017 après fermet'!S41</f>
        <v>111000</v>
      </c>
      <c r="D18" s="164">
        <f>+C18/C15</f>
        <v>0.48502962613392059</v>
      </c>
      <c r="H18" s="14"/>
    </row>
    <row r="19" spans="2:8" ht="18" x14ac:dyDescent="0.2">
      <c r="B19" s="165" t="s">
        <v>74</v>
      </c>
      <c r="C19" s="18">
        <f>+'Bal. 30-11-2017 après fermet'!S42</f>
        <v>0</v>
      </c>
      <c r="D19" s="164">
        <f>+C19/C15</f>
        <v>0</v>
      </c>
    </row>
    <row r="20" spans="2:8" ht="18" x14ac:dyDescent="0.2">
      <c r="B20" s="174" t="s">
        <v>75</v>
      </c>
      <c r="C20" s="21">
        <f>+'Bal. 30-11-2017 après fermet'!S45</f>
        <v>100000</v>
      </c>
      <c r="D20" s="175">
        <f>+C20/C15</f>
        <v>0.43696362714767623</v>
      </c>
    </row>
    <row r="21" spans="2:8" ht="18" x14ac:dyDescent="0.2">
      <c r="B21" s="165"/>
      <c r="C21" s="18"/>
      <c r="D21" s="164"/>
    </row>
    <row r="22" spans="2:8" ht="18" x14ac:dyDescent="0.2">
      <c r="B22" s="176" t="s">
        <v>76</v>
      </c>
      <c r="C22" s="22">
        <f>+C18+C19+C20</f>
        <v>211000</v>
      </c>
      <c r="D22" s="177">
        <f>+C22/C15</f>
        <v>0.92199325328159687</v>
      </c>
    </row>
    <row r="23" spans="2:8" ht="18" x14ac:dyDescent="0.2">
      <c r="B23" s="184"/>
      <c r="C23" s="185"/>
      <c r="D23" s="186"/>
    </row>
    <row r="24" spans="2:8" ht="18" x14ac:dyDescent="0.2">
      <c r="B24" s="178" t="s">
        <v>77</v>
      </c>
      <c r="C24" s="21"/>
      <c r="D24" s="175" t="s">
        <v>48</v>
      </c>
      <c r="E24" s="254" t="s">
        <v>48</v>
      </c>
      <c r="F24" s="14"/>
    </row>
    <row r="25" spans="2:8" ht="18" x14ac:dyDescent="0.2">
      <c r="B25" s="165" t="s">
        <v>131</v>
      </c>
      <c r="C25" s="18">
        <f>+'Bal. 30-11-2017 après fermet'!S50</f>
        <v>12000</v>
      </c>
      <c r="D25" s="164">
        <f>+C25/C15</f>
        <v>5.2435635257721144E-2</v>
      </c>
    </row>
    <row r="26" spans="2:8" ht="18" x14ac:dyDescent="0.2">
      <c r="B26" s="166" t="s">
        <v>78</v>
      </c>
      <c r="C26" s="19">
        <f>+'Bal. 30-11-2017 après fermet'!S51+'Bal. 30-11-2017 après fermet'!S53-'Bal. 30-11-2017 après fermet'!Q52</f>
        <v>5852</v>
      </c>
      <c r="D26" s="167">
        <f>+C26/C15</f>
        <v>2.5571111460682014E-2</v>
      </c>
      <c r="F26" s="14"/>
    </row>
    <row r="27" spans="2:8" ht="18" x14ac:dyDescent="0.2">
      <c r="B27" s="166"/>
      <c r="C27" s="19"/>
      <c r="D27" s="167"/>
      <c r="F27" s="14"/>
    </row>
    <row r="28" spans="2:8" ht="18" x14ac:dyDescent="0.2">
      <c r="B28" s="179" t="s">
        <v>79</v>
      </c>
      <c r="C28" s="23">
        <f>+C25+C26</f>
        <v>17852</v>
      </c>
      <c r="D28" s="177">
        <f>+C28/C15</f>
        <v>7.8006746718403158E-2</v>
      </c>
    </row>
    <row r="29" spans="2:8" ht="18" x14ac:dyDescent="0.2">
      <c r="B29" s="180"/>
      <c r="C29" s="150"/>
      <c r="D29" s="181"/>
    </row>
    <row r="30" spans="2:8" ht="19" thickBot="1" x14ac:dyDescent="0.25">
      <c r="B30" s="182" t="s">
        <v>81</v>
      </c>
      <c r="C30" s="194">
        <f>+C22+C28</f>
        <v>228852</v>
      </c>
      <c r="D30" s="183">
        <f>+C30/C15</f>
        <v>1</v>
      </c>
    </row>
    <row r="31" spans="2:8" ht="14" thickTop="1" x14ac:dyDescent="0.15"/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4"/>
  <sheetViews>
    <sheetView workbookViewId="0">
      <selection activeCell="D41" sqref="D41"/>
    </sheetView>
  </sheetViews>
  <sheetFormatPr baseColWidth="10" defaultRowHeight="13" x14ac:dyDescent="0.15"/>
  <cols>
    <col min="2" max="2" width="57" bestFit="1" customWidth="1"/>
    <col min="3" max="3" width="22.5" customWidth="1"/>
    <col min="4" max="4" width="20.6640625" customWidth="1"/>
  </cols>
  <sheetData>
    <row r="1" spans="2:4" ht="14" thickBot="1" x14ac:dyDescent="0.2"/>
    <row r="2" spans="2:4" ht="29" customHeight="1" thickTop="1" x14ac:dyDescent="0.25">
      <c r="B2" s="249" t="str">
        <f>+'Bilan au 30 nov 2017'!B2</f>
        <v>Chez Super Frida  (5)</v>
      </c>
      <c r="C2" s="250"/>
      <c r="D2" s="251"/>
    </row>
    <row r="3" spans="2:4" ht="21" customHeight="1" x14ac:dyDescent="0.2">
      <c r="B3" s="246" t="s">
        <v>133</v>
      </c>
      <c r="C3" s="247"/>
      <c r="D3" s="248"/>
    </row>
    <row r="4" spans="2:4" ht="16" x14ac:dyDescent="0.2">
      <c r="B4" s="112" t="s">
        <v>48</v>
      </c>
      <c r="C4" s="70" t="s">
        <v>52</v>
      </c>
      <c r="D4" s="113" t="s">
        <v>53</v>
      </c>
    </row>
    <row r="5" spans="2:4" ht="4" customHeight="1" x14ac:dyDescent="0.2">
      <c r="B5" s="114" t="s">
        <v>48</v>
      </c>
      <c r="C5" s="71"/>
      <c r="D5" s="115"/>
    </row>
    <row r="6" spans="2:4" ht="16" x14ac:dyDescent="0.2">
      <c r="B6" s="116"/>
      <c r="C6" s="110"/>
      <c r="D6" s="117"/>
    </row>
    <row r="7" spans="2:4" ht="16" x14ac:dyDescent="0.2">
      <c r="B7" s="118" t="s">
        <v>54</v>
      </c>
      <c r="C7" s="72"/>
      <c r="D7" s="119" t="s">
        <v>48</v>
      </c>
    </row>
    <row r="8" spans="2:4" ht="16" x14ac:dyDescent="0.2">
      <c r="B8" s="120" t="s">
        <v>55</v>
      </c>
      <c r="C8" s="73">
        <f>'Bal. 30-11-2017 après fermet'!M58</f>
        <v>830000</v>
      </c>
      <c r="D8" s="121">
        <f>+C8/C11</f>
        <v>0.74909747292418771</v>
      </c>
    </row>
    <row r="9" spans="2:4" ht="16" x14ac:dyDescent="0.2">
      <c r="B9" s="120" t="s">
        <v>56</v>
      </c>
      <c r="C9" s="73">
        <f>'Bal. 30-11-2017 après fermet'!M61</f>
        <v>278000</v>
      </c>
      <c r="D9" s="121">
        <f>+C9/C11</f>
        <v>0.25090252707581229</v>
      </c>
    </row>
    <row r="10" spans="2:4" ht="16" x14ac:dyDescent="0.2">
      <c r="B10" s="120"/>
      <c r="C10" s="73"/>
      <c r="D10" s="121" t="s">
        <v>48</v>
      </c>
    </row>
    <row r="11" spans="2:4" ht="16" x14ac:dyDescent="0.2">
      <c r="B11" s="122" t="s">
        <v>57</v>
      </c>
      <c r="C11" s="74">
        <f>+C8+C9</f>
        <v>1108000</v>
      </c>
      <c r="D11" s="123">
        <f>+C11/C11</f>
        <v>1</v>
      </c>
    </row>
    <row r="12" spans="2:4" ht="16" x14ac:dyDescent="0.2">
      <c r="B12" s="116"/>
      <c r="C12" s="108"/>
      <c r="D12" s="124" t="s">
        <v>48</v>
      </c>
    </row>
    <row r="13" spans="2:4" ht="16" x14ac:dyDescent="0.2">
      <c r="B13" s="127" t="s">
        <v>132</v>
      </c>
      <c r="C13" s="75">
        <f>+'Bal. 30-11-2017 après fermet'!O66</f>
        <v>432120</v>
      </c>
      <c r="D13" s="253">
        <f>+C13/C11</f>
        <v>0.39</v>
      </c>
    </row>
    <row r="14" spans="2:4" ht="16" x14ac:dyDescent="0.2">
      <c r="B14" s="120"/>
      <c r="C14" s="73" t="s">
        <v>48</v>
      </c>
      <c r="D14" s="121" t="s">
        <v>48</v>
      </c>
    </row>
    <row r="15" spans="2:4" ht="16" x14ac:dyDescent="0.2">
      <c r="B15" s="127" t="s">
        <v>58</v>
      </c>
      <c r="C15" s="75">
        <f>'Bal. 30-11-2017 après fermet'!O69</f>
        <v>409960</v>
      </c>
      <c r="D15" s="193">
        <f>+C15/C11</f>
        <v>0.37</v>
      </c>
    </row>
    <row r="16" spans="2:4" ht="16" x14ac:dyDescent="0.2">
      <c r="B16" s="120"/>
      <c r="C16" s="73"/>
      <c r="D16" s="121" t="s">
        <v>48</v>
      </c>
    </row>
    <row r="17" spans="1:4" ht="16" x14ac:dyDescent="0.2">
      <c r="B17" s="127" t="s">
        <v>59</v>
      </c>
      <c r="C17" s="75">
        <f>+C13+C15</f>
        <v>842080</v>
      </c>
      <c r="D17" s="253">
        <f>+C17/C11</f>
        <v>0.76</v>
      </c>
    </row>
    <row r="18" spans="1:4" ht="16" x14ac:dyDescent="0.2">
      <c r="B18" s="120"/>
      <c r="C18" s="73"/>
      <c r="D18" s="121" t="s">
        <v>48</v>
      </c>
    </row>
    <row r="19" spans="1:4" ht="16" x14ac:dyDescent="0.2">
      <c r="B19" s="129" t="s">
        <v>60</v>
      </c>
      <c r="C19" s="78">
        <f>+C11-C17</f>
        <v>265920</v>
      </c>
      <c r="D19" s="130">
        <f>+C19/C11</f>
        <v>0.24</v>
      </c>
    </row>
    <row r="20" spans="1:4" ht="16" x14ac:dyDescent="0.2">
      <c r="A20" s="111"/>
      <c r="B20" s="116"/>
      <c r="C20" s="108"/>
      <c r="D20" s="124" t="s">
        <v>48</v>
      </c>
    </row>
    <row r="21" spans="1:4" ht="16" x14ac:dyDescent="0.2">
      <c r="B21" s="125" t="s">
        <v>117</v>
      </c>
      <c r="C21" s="73">
        <f>'Bal. 30-11-2017 après fermet'!O74+'Bal. 30-11-2017 après fermet'!O75</f>
        <v>60400</v>
      </c>
      <c r="D21" s="121">
        <f>+C21/C11</f>
        <v>5.4512635379061369E-2</v>
      </c>
    </row>
    <row r="22" spans="1:4" ht="16" x14ac:dyDescent="0.2">
      <c r="B22" s="125" t="s">
        <v>118</v>
      </c>
      <c r="C22" s="73">
        <f>+'Bal. 30-11-2017 après fermet'!O78+'Bal. 30-11-2017 après fermet'!O79+'Bal. 30-11-2017 après fermet'!O80</f>
        <v>175500</v>
      </c>
      <c r="D22" s="121">
        <f>+C22/C11</f>
        <v>0.15839350180505415</v>
      </c>
    </row>
    <row r="23" spans="1:4" ht="16" x14ac:dyDescent="0.2">
      <c r="B23" s="125" t="s">
        <v>120</v>
      </c>
      <c r="C23" s="73">
        <f>+'Bal. 30-11-2017 après fermet'!O83</f>
        <v>5500</v>
      </c>
      <c r="D23" s="121">
        <f>+C23/C11</f>
        <v>4.9638989169675093E-3</v>
      </c>
    </row>
    <row r="24" spans="1:4" ht="16" x14ac:dyDescent="0.2">
      <c r="B24" s="125" t="s">
        <v>121</v>
      </c>
      <c r="C24" s="73">
        <f>+'Bal. 30-11-2017 après fermet'!O86</f>
        <v>12000</v>
      </c>
      <c r="D24" s="121">
        <f>+C24/C11</f>
        <v>1.0830324909747292E-2</v>
      </c>
    </row>
    <row r="25" spans="1:4" ht="16" x14ac:dyDescent="0.2">
      <c r="B25" s="125" t="s">
        <v>61</v>
      </c>
      <c r="C25" s="73">
        <f>+'Bal. 30-11-2017 après fermet'!O89</f>
        <v>11080</v>
      </c>
      <c r="D25" s="121">
        <f>+C25/C11</f>
        <v>0.01</v>
      </c>
    </row>
    <row r="26" spans="1:4" ht="16" x14ac:dyDescent="0.2">
      <c r="B26" s="125" t="s">
        <v>122</v>
      </c>
      <c r="C26" s="73">
        <f>+'Bal. 30-11-2017 après fermet'!O92+'Bal. 30-11-2017 après fermet'!O93+'Bal. 30-11-2017 après fermet'!O94+'Bal. 30-11-2017 après fermet'!O95</f>
        <v>4108</v>
      </c>
      <c r="D26" s="121">
        <f>+C26/C11</f>
        <v>3.707581227436823E-3</v>
      </c>
    </row>
    <row r="27" spans="1:4" ht="16" x14ac:dyDescent="0.2">
      <c r="B27" s="125" t="s">
        <v>123</v>
      </c>
      <c r="C27" s="77">
        <f>+'Bal. 30-11-2017 après fermet'!O98</f>
        <v>6000</v>
      </c>
      <c r="D27" s="121">
        <f>+C27/C11</f>
        <v>5.415162454873646E-3</v>
      </c>
    </row>
    <row r="28" spans="1:4" ht="16" x14ac:dyDescent="0.2">
      <c r="B28" s="131" t="s">
        <v>119</v>
      </c>
      <c r="C28" s="79">
        <f>+C21+C22+C23+C24+C25+C26+C27</f>
        <v>274588</v>
      </c>
      <c r="D28" s="132">
        <f>+C28/C11</f>
        <v>0.24782310469314078</v>
      </c>
    </row>
    <row r="29" spans="1:4" ht="16" x14ac:dyDescent="0.2">
      <c r="B29" s="133"/>
      <c r="C29" s="76" t="s">
        <v>48</v>
      </c>
      <c r="D29" s="126" t="s">
        <v>48</v>
      </c>
    </row>
    <row r="30" spans="1:4" ht="40.5" customHeight="1" x14ac:dyDescent="0.2">
      <c r="B30" s="134" t="s">
        <v>62</v>
      </c>
      <c r="C30" s="80">
        <f>+C19-C28</f>
        <v>-8668</v>
      </c>
      <c r="D30" s="130">
        <f>+C30/C11</f>
        <v>-7.8231046931407939E-3</v>
      </c>
    </row>
    <row r="31" spans="1:4" ht="14" customHeight="1" x14ac:dyDescent="0.2">
      <c r="B31" s="135"/>
      <c r="C31" s="108"/>
      <c r="D31" s="124" t="s">
        <v>48</v>
      </c>
    </row>
    <row r="32" spans="1:4" ht="16" x14ac:dyDescent="0.2">
      <c r="B32" s="136" t="s">
        <v>63</v>
      </c>
      <c r="C32" s="73">
        <f>+'Bal. 30-11-2017 après fermet'!O103</f>
        <v>3300</v>
      </c>
      <c r="D32" s="121">
        <f>+C32/C11</f>
        <v>2.9783393501805052E-3</v>
      </c>
    </row>
    <row r="33" spans="2:4" ht="16" x14ac:dyDescent="0.2">
      <c r="B33" s="136" t="s">
        <v>64</v>
      </c>
      <c r="C33" s="73">
        <f>+'Bal. 30-11-2017 après fermet'!O107+'Bal. 30-11-2017 après fermet'!O108</f>
        <v>13000</v>
      </c>
      <c r="D33" s="128">
        <f>+C33/C11</f>
        <v>1.1732851985559567E-2</v>
      </c>
    </row>
    <row r="34" spans="2:4" ht="27" customHeight="1" x14ac:dyDescent="0.2">
      <c r="B34" s="137" t="s">
        <v>65</v>
      </c>
      <c r="C34" s="79">
        <f>+C32+C33</f>
        <v>16300</v>
      </c>
      <c r="D34" s="132">
        <f>+C34/C11</f>
        <v>1.4711191335740071E-2</v>
      </c>
    </row>
    <row r="35" spans="2:4" ht="9" customHeight="1" x14ac:dyDescent="0.2">
      <c r="B35" s="138"/>
      <c r="C35" s="76" t="s">
        <v>48</v>
      </c>
      <c r="D35" s="126" t="s">
        <v>48</v>
      </c>
    </row>
    <row r="36" spans="2:4" ht="16" x14ac:dyDescent="0.2">
      <c r="B36" s="139" t="s">
        <v>67</v>
      </c>
      <c r="C36" s="80">
        <f>+C30-C34</f>
        <v>-24968</v>
      </c>
      <c r="D36" s="130">
        <f>+C36/C11</f>
        <v>-2.2534296028880865E-2</v>
      </c>
    </row>
    <row r="37" spans="2:4" ht="16" x14ac:dyDescent="0.2">
      <c r="B37" s="140"/>
      <c r="C37" s="109" t="s">
        <v>48</v>
      </c>
      <c r="D37" s="141" t="s">
        <v>48</v>
      </c>
    </row>
    <row r="38" spans="2:4" ht="16" x14ac:dyDescent="0.2">
      <c r="B38" s="142" t="s">
        <v>8</v>
      </c>
      <c r="C38" s="81">
        <f>+'Bal. 30-11-2017 après fermet'!O112</f>
        <v>0</v>
      </c>
      <c r="D38" s="143">
        <f>+C38/C11</f>
        <v>0</v>
      </c>
    </row>
    <row r="39" spans="2:4" ht="16" x14ac:dyDescent="0.2">
      <c r="B39" s="144"/>
      <c r="C39" s="76" t="s">
        <v>48</v>
      </c>
      <c r="D39" s="126" t="s">
        <v>48</v>
      </c>
    </row>
    <row r="40" spans="2:4" ht="17" thickBot="1" x14ac:dyDescent="0.25">
      <c r="B40" s="145" t="s">
        <v>66</v>
      </c>
      <c r="C40" s="146">
        <f>+C36-C38</f>
        <v>-24968</v>
      </c>
      <c r="D40" s="147">
        <f>+C40/C11</f>
        <v>-2.2534296028880865E-2</v>
      </c>
    </row>
    <row r="41" spans="2:4" ht="14" thickTop="1" x14ac:dyDescent="0.15"/>
    <row r="42" spans="2:4" ht="18" x14ac:dyDescent="0.2">
      <c r="B42" s="32"/>
      <c r="C42" s="32"/>
      <c r="D42" s="32"/>
    </row>
    <row r="43" spans="2:4" ht="18" x14ac:dyDescent="0.2">
      <c r="B43" s="32"/>
      <c r="C43" s="32"/>
      <c r="D43" s="32"/>
    </row>
    <row r="44" spans="2:4" ht="18" x14ac:dyDescent="0.2">
      <c r="B44" s="32"/>
      <c r="C44" s="33"/>
      <c r="D44" s="33"/>
    </row>
    <row r="45" spans="2:4" ht="18" x14ac:dyDescent="0.2">
      <c r="B45" s="32"/>
      <c r="C45" s="32"/>
      <c r="D45" s="32"/>
    </row>
    <row r="46" spans="2:4" ht="18" x14ac:dyDescent="0.2">
      <c r="B46" s="34"/>
      <c r="C46" s="35"/>
      <c r="D46" s="36"/>
    </row>
    <row r="47" spans="2:4" ht="18" x14ac:dyDescent="0.2">
      <c r="B47" s="32"/>
      <c r="C47" s="35"/>
      <c r="D47" s="36"/>
    </row>
    <row r="48" spans="2:4" ht="18" x14ac:dyDescent="0.2">
      <c r="B48" s="32"/>
      <c r="C48" s="35"/>
      <c r="D48" s="36"/>
    </row>
    <row r="49" spans="2:6" ht="18" x14ac:dyDescent="0.2">
      <c r="B49" s="32"/>
      <c r="C49" s="35"/>
      <c r="D49" s="36"/>
    </row>
    <row r="50" spans="2:6" ht="18" x14ac:dyDescent="0.2">
      <c r="B50" s="32"/>
      <c r="C50" s="35"/>
      <c r="D50" s="36"/>
    </row>
    <row r="51" spans="2:6" ht="18" x14ac:dyDescent="0.2">
      <c r="B51" s="32"/>
      <c r="C51" s="35"/>
      <c r="D51" s="36"/>
    </row>
    <row r="52" spans="2:6" ht="18" x14ac:dyDescent="0.2">
      <c r="B52" s="32"/>
      <c r="C52" s="35"/>
      <c r="D52" s="36"/>
    </row>
    <row r="53" spans="2:6" ht="18" x14ac:dyDescent="0.2">
      <c r="B53" s="34"/>
      <c r="C53" s="35"/>
      <c r="D53" s="36"/>
    </row>
    <row r="54" spans="2:6" ht="18" x14ac:dyDescent="0.2">
      <c r="B54" s="34"/>
      <c r="C54" s="35"/>
      <c r="D54" s="36"/>
    </row>
    <row r="55" spans="2:6" ht="18" x14ac:dyDescent="0.2">
      <c r="B55" s="32"/>
      <c r="C55" s="35"/>
      <c r="D55" s="36"/>
    </row>
    <row r="56" spans="2:6" ht="18" x14ac:dyDescent="0.2">
      <c r="B56" s="32"/>
      <c r="C56" s="35"/>
      <c r="D56" s="36"/>
      <c r="F56" s="14"/>
    </row>
    <row r="57" spans="2:6" ht="18" x14ac:dyDescent="0.2">
      <c r="B57" s="32"/>
      <c r="C57" s="35"/>
      <c r="D57" s="36"/>
    </row>
    <row r="58" spans="2:6" ht="18" x14ac:dyDescent="0.2">
      <c r="B58" s="34"/>
      <c r="C58" s="35"/>
      <c r="D58" s="36"/>
      <c r="E58" s="14"/>
    </row>
    <row r="59" spans="2:6" ht="18" x14ac:dyDescent="0.2">
      <c r="B59" s="34"/>
      <c r="C59" s="35"/>
      <c r="D59" s="36"/>
    </row>
    <row r="60" spans="2:6" ht="18" x14ac:dyDescent="0.2">
      <c r="B60" s="32"/>
      <c r="C60" s="35"/>
      <c r="D60" s="36"/>
    </row>
    <row r="61" spans="2:6" ht="18" x14ac:dyDescent="0.2">
      <c r="B61" s="32"/>
      <c r="C61" s="35"/>
      <c r="D61" s="36"/>
    </row>
    <row r="62" spans="2:6" ht="18" x14ac:dyDescent="0.2">
      <c r="B62" s="34"/>
      <c r="C62" s="37"/>
      <c r="D62" s="36"/>
    </row>
    <row r="63" spans="2:6" ht="18" x14ac:dyDescent="0.2">
      <c r="B63" s="34"/>
      <c r="C63" s="38"/>
      <c r="D63" s="36"/>
    </row>
    <row r="64" spans="2:6" x14ac:dyDescent="0.15">
      <c r="B64" s="30"/>
      <c r="C64" s="30"/>
      <c r="D64" s="30"/>
    </row>
  </sheetData>
  <mergeCells count="2">
    <mergeCell ref="B3:D3"/>
    <mergeCell ref="B2:D2"/>
  </mergeCells>
  <phoneticPr fontId="3" type="noConversion"/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Bal. 30-11-2017</vt:lpstr>
      <vt:lpstr>Travail à Faire 1</vt:lpstr>
      <vt:lpstr>Journal général page 1</vt:lpstr>
      <vt:lpstr>Bal. 30-11-2017 après fermet</vt:lpstr>
      <vt:lpstr>Bilan au 30 nov 2017</vt:lpstr>
      <vt:lpstr>ER 30 nov 2017</vt:lpstr>
      <vt:lpstr>'Bal. 30-11-2017'!Zone_d_impression</vt:lpstr>
      <vt:lpstr>'Bal. 30-11-2017 après fermet'!Zone_d_impression</vt:lpstr>
      <vt:lpstr>'Journal général page 1'!Zone_d_impression</vt:lpstr>
      <vt:lpstr>'Travail à Faire 1'!Zone_d_impression</vt:lpstr>
    </vt:vector>
  </TitlesOfParts>
  <Company>Sherpa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Sherpa</dc:creator>
  <cp:lastModifiedBy>Microsoft Office User</cp:lastModifiedBy>
  <cp:lastPrinted>2009-12-03T15:41:52Z</cp:lastPrinted>
  <dcterms:created xsi:type="dcterms:W3CDTF">2006-12-09T17:11:35Z</dcterms:created>
  <dcterms:modified xsi:type="dcterms:W3CDTF">2022-09-01T21:27:37Z</dcterms:modified>
</cp:coreProperties>
</file>