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Super Frida/"/>
    </mc:Choice>
  </mc:AlternateContent>
  <xr:revisionPtr revIDLastSave="0" documentId="8_{C64E6FAC-B318-B04F-8653-310D6AAB2DF5}" xr6:coauthVersionLast="47" xr6:coauthVersionMax="47" xr10:uidLastSave="{00000000-0000-0000-0000-000000000000}"/>
  <bookViews>
    <workbookView xWindow="5980" yWindow="560" windowWidth="27140" windowHeight="19960" tabRatio="858" activeTab="2" xr2:uid="{00000000-000D-0000-FFFF-FFFF00000000}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12" l="1"/>
  <c r="S15" i="12"/>
  <c r="C9" i="6"/>
  <c r="Q10" i="12"/>
  <c r="Q11" i="12"/>
  <c r="C8" i="6"/>
  <c r="Q19" i="12"/>
  <c r="Q20" i="12"/>
  <c r="Q21" i="12"/>
  <c r="C10" i="6"/>
  <c r="Q24" i="12"/>
  <c r="Q25" i="12"/>
  <c r="Q26" i="12"/>
  <c r="C11" i="6"/>
  <c r="Q29" i="12"/>
  <c r="S30" i="12"/>
  <c r="C12" i="6"/>
  <c r="Q33" i="12"/>
  <c r="S34" i="12"/>
  <c r="C13" i="6"/>
  <c r="C15" i="6"/>
  <c r="D9" i="6"/>
  <c r="I66" i="12"/>
  <c r="I8" i="13"/>
  <c r="O66" i="12"/>
  <c r="C13" i="11"/>
  <c r="I69" i="12"/>
  <c r="I9" i="13"/>
  <c r="O69" i="12"/>
  <c r="C15" i="11"/>
  <c r="C17" i="11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S40" i="12"/>
  <c r="C18" i="6"/>
  <c r="S45" i="12"/>
  <c r="C20" i="6"/>
  <c r="C22" i="6"/>
  <c r="D22" i="6"/>
  <c r="S50" i="12"/>
  <c r="S51" i="12"/>
  <c r="Q52" i="12"/>
  <c r="C25" i="6"/>
  <c r="G6" i="13"/>
  <c r="G7" i="13"/>
  <c r="G26" i="13"/>
  <c r="I74" i="12"/>
  <c r="I10" i="13"/>
  <c r="I78" i="12"/>
  <c r="I11" i="13"/>
  <c r="I12" i="13"/>
  <c r="I13" i="13"/>
  <c r="I83" i="12"/>
  <c r="I14" i="13"/>
  <c r="I15" i="13"/>
  <c r="I89" i="12"/>
  <c r="I16" i="13"/>
  <c r="I92" i="12"/>
  <c r="I17" i="13"/>
  <c r="I18" i="13"/>
  <c r="I19" i="13"/>
  <c r="I103" i="12"/>
  <c r="I20" i="13"/>
  <c r="I26" i="13"/>
  <c r="I27" i="13"/>
  <c r="O53" i="12"/>
  <c r="S53" i="12"/>
  <c r="C26" i="6"/>
  <c r="C28" i="6"/>
  <c r="D28" i="6"/>
  <c r="D26" i="6"/>
  <c r="D25" i="6"/>
  <c r="D20" i="6"/>
  <c r="D18" i="6"/>
  <c r="D13" i="6"/>
  <c r="D12" i="6"/>
  <c r="D11" i="6"/>
  <c r="D10" i="6"/>
  <c r="D8" i="6"/>
  <c r="C30" i="6"/>
  <c r="D30" i="6"/>
  <c r="D15" i="6"/>
  <c r="M58" i="12"/>
  <c r="C8" i="11"/>
  <c r="M61" i="12"/>
  <c r="C9" i="11"/>
  <c r="C11" i="11"/>
  <c r="C19" i="11"/>
  <c r="O74" i="12"/>
  <c r="C21" i="11"/>
  <c r="O78" i="12"/>
  <c r="O79" i="12"/>
  <c r="O80" i="12"/>
  <c r="C22" i="11"/>
  <c r="O83" i="12"/>
  <c r="C23" i="11"/>
  <c r="O86" i="12"/>
  <c r="C24" i="11"/>
  <c r="O89" i="12"/>
  <c r="C25" i="11"/>
  <c r="O92" i="12"/>
  <c r="O95" i="12"/>
  <c r="C26" i="11"/>
  <c r="O98" i="12"/>
  <c r="C27" i="11"/>
  <c r="C28" i="11"/>
  <c r="C30" i="11"/>
  <c r="O103" i="12"/>
  <c r="C32" i="11"/>
  <c r="C34" i="11"/>
  <c r="C36" i="11"/>
  <c r="C40" i="11"/>
  <c r="D40" i="11"/>
  <c r="D34" i="11"/>
  <c r="D36" i="11"/>
  <c r="D32" i="11"/>
  <c r="D30" i="11"/>
  <c r="D28" i="11"/>
  <c r="D27" i="11"/>
  <c r="D26" i="11"/>
  <c r="D25" i="11"/>
  <c r="D24" i="11"/>
  <c r="D23" i="11"/>
  <c r="D22" i="11"/>
  <c r="D21" i="11"/>
  <c r="D19" i="11"/>
  <c r="D17" i="11"/>
  <c r="D15" i="11"/>
  <c r="D13" i="11"/>
  <c r="D9" i="11"/>
  <c r="D8" i="11"/>
  <c r="D11" i="11"/>
  <c r="S42" i="12"/>
  <c r="S41" i="12"/>
  <c r="S39" i="12"/>
  <c r="Q16" i="12"/>
  <c r="I29" i="13"/>
  <c r="G29" i="13"/>
  <c r="F20" i="13"/>
  <c r="E20" i="13"/>
  <c r="F19" i="13"/>
  <c r="E19" i="13"/>
  <c r="E18" i="13"/>
  <c r="F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I66" i="10"/>
  <c r="I69" i="10"/>
  <c r="I74" i="10"/>
  <c r="I78" i="10"/>
  <c r="I83" i="10"/>
  <c r="I89" i="10"/>
  <c r="I92" i="10"/>
  <c r="I103" i="10"/>
  <c r="I113" i="10"/>
  <c r="K113" i="10"/>
  <c r="M6" i="12"/>
  <c r="Q6" i="12"/>
  <c r="I113" i="12"/>
  <c r="K113" i="12"/>
  <c r="M113" i="12"/>
  <c r="O113" i="12"/>
  <c r="Q113" i="12"/>
  <c r="S113" i="12"/>
</calcChain>
</file>

<file path=xl/sharedStrings.xml><?xml version="1.0" encoding="utf-8"?>
<sst xmlns="http://schemas.openxmlformats.org/spreadsheetml/2006/main" count="408" uniqueCount="139">
  <si>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</si>
  <si>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</si>
  <si>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</si>
  <si>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</si>
  <si>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</si>
  <si>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</si>
  <si>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</si>
  <si>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</si>
  <si>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</si>
  <si>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</si>
  <si>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</si>
  <si>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</si>
  <si>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</si>
  <si>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</si>
  <si>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</si>
  <si>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</si>
  <si>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</si>
  <si>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</si>
  <si>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</si>
  <si>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</si>
  <si>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</si>
  <si>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</si>
  <si>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</si>
  <si>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</si>
  <si>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</si>
  <si>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</si>
  <si>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</si>
  <si>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</si>
  <si>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</si>
  <si>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</si>
  <si>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</si>
  <si>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</si>
  <si>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</si>
  <si>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</si>
  <si>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</si>
  <si>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</si>
  <si>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</si>
  <si>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</si>
  <si>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</si>
  <si>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</si>
  <si>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</si>
  <si>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</si>
  <si>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</si>
  <si>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</si>
  <si>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</si>
  <si>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</si>
  <si>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</si>
  <si>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</si>
  <si>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</si>
  <si>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</si>
  <si>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</si>
  <si>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</si>
  <si>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</si>
  <si>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</si>
  <si>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</si>
  <si>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</si>
  <si>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</si>
  <si>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</si>
  <si>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</si>
  <si>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</si>
  <si>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</si>
  <si>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</si>
  <si>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</si>
  <si>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</si>
  <si>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</si>
  <si>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</si>
  <si>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</si>
  <si>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</si>
  <si>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</si>
  <si>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</si>
  <si>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</si>
  <si>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</si>
  <si>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</si>
  <si>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</si>
  <si>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</si>
  <si>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</si>
  <si>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</si>
  <si>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</si>
  <si>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Capital-actions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</si>
  <si>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</si>
  <si>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</si>
  <si>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</si>
  <si>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</si>
  <si>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</si>
  <si>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</si>
  <si>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</si>
  <si>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</si>
  <si>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</si>
  <si>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</si>
  <si>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</si>
  <si>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</si>
  <si>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</si>
  <si>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</si>
  <si>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</si>
  <si>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</si>
  <si>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</si>
  <si>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</si>
  <si>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</si>
  <si>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</si>
  <si>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</si>
  <si>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</si>
  <si>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</si>
  <si>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</si>
  <si>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</si>
  <si>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</si>
  <si>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</si>
  <si>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</si>
  <si>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</si>
  <si>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</si>
  <si>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</si>
  <si>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</si>
  <si>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</si>
  <si>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</si>
  <si>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</si>
  <si>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</si>
  <si>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</si>
  <si>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</si>
  <si>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</si>
  <si>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</si>
  <si>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</si>
  <si>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</si>
  <si>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</si>
  <si>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</si>
  <si>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</si>
  <si>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</si>
  <si>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Coût des produits vendues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</si>
  <si>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</si>
  <si>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</si>
  <si>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</si>
  <si>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</si>
  <si>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</si>
  <si>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</si>
  <si>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</si>
  <si>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>CHEZ SUPER FRIDA INC. (1)</t>
  </si>
  <si>
    <t>État des résultats (cumulatif) pour la période du 1er janvier 2017 au 30 novembre 2017</t>
  </si>
  <si>
    <t>. Mauvaises créances</t>
  </si>
  <si>
    <t>Chez Super Frida inc.  (1)</t>
  </si>
  <si>
    <t>Chez Super Frida inc. (1)</t>
  </si>
  <si>
    <t>BNR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</si>
</sst>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-* #,##0.00\ &quot;$&quot;_-;_-* #,##0.00\ &quot;$&quot;\-;_-* &quot;-&quot;??\ &quot;$&quot;_-;_-@_-"/>
    <numFmt numFmtId="166" formatCode="#,##0\ &quot;$&quot;_-"/>
    <numFmt numFmtId="167" formatCode="#,##0.00\ &quot;$&quot;_-"/>
    <numFmt numFmtId="168" formatCode="_ * #,##0.00_)\ [$$-C0C]_ ;_ * \(#,##0.00\)\ [$$-C0C]_ ;_ * &quot;-&quot;??_)\ [$$-C0C]_ ;_ @_ "/>
    <numFmt numFmtId="169" formatCode="_-* #,##0\ &quot;$&quot;_-;_-* #,##0\ &quot;$&quot;\-;_-* &quot;-&quot;??\ &quot;$&quot;_-;_-@_-"/>
    <numFmt numFmtId="170" formatCode="#,##0.00\ &quot;$&quot;"/>
    <numFmt numFmtId="171" formatCode="#,##0.00\ _$"/>
    <numFmt numFmtId="172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12"/>
      <color indexed="9"/>
      <name val="Arial"/>
      <family val="2"/>
    </font>
    <font>
      <sz val="10"/>
      <color indexed="9"/>
      <name val="Arial Black"/>
      <family val="2"/>
    </font>
    <font>
      <i/>
      <sz val="11"/>
      <color indexed="45"/>
      <name val="Arial"/>
      <family val="2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6" fontId="5" fillId="0" borderId="0" xfId="3" applyNumberFormat="1" applyFont="1" applyAlignment="1">
      <alignment horizontal="center"/>
    </xf>
    <xf numFmtId="166" fontId="6" fillId="0" borderId="0" xfId="0" applyNumberFormat="1" applyFont="1"/>
    <xf numFmtId="0" fontId="0" fillId="2" borderId="0" xfId="0" applyFill="1"/>
    <xf numFmtId="165" fontId="8" fillId="2" borderId="0" xfId="3" applyFont="1" applyFill="1" applyAlignment="1">
      <alignment horizontal="center"/>
    </xf>
    <xf numFmtId="166" fontId="5" fillId="2" borderId="0" xfId="3" applyNumberFormat="1" applyFont="1" applyFill="1" applyAlignment="1">
      <alignment horizontal="center"/>
    </xf>
    <xf numFmtId="166" fontId="5" fillId="0" borderId="0" xfId="0" applyNumberFormat="1" applyFont="1"/>
    <xf numFmtId="0" fontId="12" fillId="3" borderId="4" xfId="0" applyFont="1" applyFill="1" applyBorder="1"/>
    <xf numFmtId="0" fontId="12" fillId="4" borderId="4" xfId="0" applyFont="1" applyFill="1" applyBorder="1"/>
    <xf numFmtId="165" fontId="12" fillId="0" borderId="3" xfId="3" applyFont="1" applyBorder="1"/>
    <xf numFmtId="165" fontId="12" fillId="0" borderId="2" xfId="3" applyFont="1" applyBorder="1"/>
    <xf numFmtId="165" fontId="12" fillId="0" borderId="4" xfId="3" applyFont="1" applyBorder="1"/>
    <xf numFmtId="165" fontId="12" fillId="0" borderId="6" xfId="3" applyFont="1" applyBorder="1"/>
    <xf numFmtId="165" fontId="12" fillId="0" borderId="5" xfId="3" applyFont="1" applyBorder="1"/>
    <xf numFmtId="165" fontId="12" fillId="3" borderId="7" xfId="3" applyFont="1" applyFill="1" applyBorder="1"/>
    <xf numFmtId="165" fontId="12" fillId="3" borderId="4" xfId="3" applyFont="1" applyFill="1" applyBorder="1"/>
    <xf numFmtId="165" fontId="5" fillId="2" borderId="0" xfId="3" applyFont="1" applyFill="1"/>
    <xf numFmtId="165" fontId="5" fillId="2" borderId="10" xfId="3" applyFont="1" applyFill="1" applyBorder="1"/>
    <xf numFmtId="0" fontId="11" fillId="0" borderId="0" xfId="0" applyFont="1"/>
    <xf numFmtId="165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9" fontId="0" fillId="0" borderId="0" xfId="0" applyNumberFormat="1"/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5" fontId="12" fillId="0" borderId="0" xfId="3" applyFont="1" applyFill="1" applyBorder="1"/>
    <xf numFmtId="10" fontId="12" fillId="0" borderId="0" xfId="4" applyNumberFormat="1" applyFont="1" applyFill="1" applyBorder="1"/>
    <xf numFmtId="167" fontId="12" fillId="0" borderId="0" xfId="0" applyNumberFormat="1" applyFont="1"/>
    <xf numFmtId="166" fontId="5" fillId="3" borderId="11" xfId="3" applyNumberFormat="1" applyFont="1" applyFill="1" applyBorder="1" applyAlignment="1">
      <alignment horizontal="center"/>
    </xf>
    <xf numFmtId="165" fontId="5" fillId="3" borderId="11" xfId="3" applyFont="1" applyFill="1" applyBorder="1"/>
    <xf numFmtId="165" fontId="14" fillId="3" borderId="0" xfId="0" applyNumberFormat="1" applyFont="1" applyFill="1" applyAlignment="1">
      <alignment horizontal="center"/>
    </xf>
    <xf numFmtId="165" fontId="4" fillId="2" borderId="0" xfId="3" applyFon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0" fillId="0" borderId="15" xfId="0" applyBorder="1"/>
    <xf numFmtId="0" fontId="2" fillId="0" borderId="15" xfId="0" applyFont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" fillId="0" borderId="0" xfId="3" applyFont="1" applyFill="1" applyBorder="1"/>
    <xf numFmtId="169" fontId="1" fillId="0" borderId="0" xfId="3" applyNumberFormat="1" applyFont="1" applyFill="1" applyBorder="1"/>
    <xf numFmtId="165" fontId="5" fillId="0" borderId="0" xfId="3" applyFont="1" applyFill="1" applyBorder="1"/>
    <xf numFmtId="169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8" fontId="11" fillId="0" borderId="1" xfId="0" applyNumberFormat="1" applyFont="1" applyBorder="1"/>
    <xf numFmtId="168" fontId="11" fillId="0" borderId="2" xfId="0" applyNumberFormat="1" applyFont="1" applyBorder="1"/>
    <xf numFmtId="168" fontId="11" fillId="3" borderId="1" xfId="0" applyNumberFormat="1" applyFont="1" applyFill="1" applyBorder="1"/>
    <xf numFmtId="168" fontId="11" fillId="0" borderId="6" xfId="0" applyNumberFormat="1" applyFont="1" applyBorder="1"/>
    <xf numFmtId="168" fontId="11" fillId="0" borderId="4" xfId="0" applyNumberFormat="1" applyFont="1" applyBorder="1"/>
    <xf numFmtId="168" fontId="11" fillId="0" borderId="5" xfId="0" applyNumberFormat="1" applyFont="1" applyBorder="1"/>
    <xf numFmtId="168" fontId="11" fillId="3" borderId="7" xfId="0" applyNumberFormat="1" applyFont="1" applyFill="1" applyBorder="1"/>
    <xf numFmtId="168" fontId="11" fillId="0" borderId="7" xfId="0" applyNumberFormat="1" applyFont="1" applyBorder="1"/>
    <xf numFmtId="168" fontId="11" fillId="3" borderId="8" xfId="0" applyNumberFormat="1" applyFont="1" applyFill="1" applyBorder="1"/>
    <xf numFmtId="168" fontId="11" fillId="0" borderId="8" xfId="0" applyNumberFormat="1" applyFont="1" applyBorder="1"/>
    <xf numFmtId="0" fontId="0" fillId="3" borderId="0" xfId="0" applyFill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6" fillId="3" borderId="0" xfId="0" applyFont="1" applyFill="1"/>
    <xf numFmtId="0" fontId="2" fillId="3" borderId="0" xfId="0" applyFont="1" applyFill="1"/>
    <xf numFmtId="170" fontId="2" fillId="3" borderId="0" xfId="0" applyNumberFormat="1" applyFont="1" applyFill="1" applyAlignment="1">
      <alignment horizontal="center"/>
    </xf>
    <xf numFmtId="171" fontId="2" fillId="3" borderId="0" xfId="0" applyNumberFormat="1" applyFont="1" applyFill="1" applyAlignment="1">
      <alignment horizontal="center"/>
    </xf>
    <xf numFmtId="0" fontId="1" fillId="0" borderId="0" xfId="0" applyFont="1"/>
    <xf numFmtId="0" fontId="24" fillId="0" borderId="0" xfId="0" applyFont="1"/>
    <xf numFmtId="170" fontId="24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171" fontId="24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65" fontId="4" fillId="3" borderId="0" xfId="3" applyFont="1" applyFill="1"/>
    <xf numFmtId="165" fontId="5" fillId="3" borderId="0" xfId="3" applyFont="1" applyFill="1"/>
    <xf numFmtId="165" fontId="5" fillId="3" borderId="10" xfId="3" applyFont="1" applyFill="1" applyBorder="1"/>
    <xf numFmtId="165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6" fontId="26" fillId="2" borderId="0" xfId="0" applyNumberFormat="1" applyFont="1" applyFill="1"/>
    <xf numFmtId="166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6" fontId="26" fillId="0" borderId="0" xfId="0" applyNumberFormat="1" applyFont="1"/>
    <xf numFmtId="166" fontId="27" fillId="0" borderId="0" xfId="0" applyNumberFormat="1" applyFont="1"/>
    <xf numFmtId="166" fontId="27" fillId="0" borderId="10" xfId="0" applyNumberFormat="1" applyFont="1" applyBorder="1"/>
    <xf numFmtId="166" fontId="27" fillId="3" borderId="11" xfId="0" applyNumberFormat="1" applyFont="1" applyFill="1" applyBorder="1"/>
    <xf numFmtId="165" fontId="13" fillId="3" borderId="5" xfId="3" applyFont="1" applyFill="1" applyBorder="1"/>
    <xf numFmtId="168" fontId="11" fillId="6" borderId="2" xfId="0" applyNumberFormat="1" applyFont="1" applyFill="1" applyBorder="1"/>
    <xf numFmtId="168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/>
    <xf numFmtId="0" fontId="11" fillId="6" borderId="43" xfId="0" applyFont="1" applyFill="1" applyBorder="1"/>
    <xf numFmtId="10" fontId="11" fillId="6" borderId="31" xfId="4" applyNumberFormat="1" applyFont="1" applyFill="1" applyBorder="1"/>
    <xf numFmtId="0" fontId="11" fillId="0" borderId="43" xfId="0" applyFont="1" applyBorder="1"/>
    <xf numFmtId="10" fontId="11" fillId="0" borderId="44" xfId="4" applyNumberFormat="1" applyFont="1" applyBorder="1"/>
    <xf numFmtId="0" fontId="11" fillId="3" borderId="45" xfId="0" applyFont="1" applyFill="1" applyBorder="1"/>
    <xf numFmtId="168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5" fontId="13" fillId="6" borderId="5" xfId="3" applyFont="1" applyFill="1" applyBorder="1"/>
    <xf numFmtId="165" fontId="12" fillId="6" borderId="4" xfId="3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4" xfId="0" applyFont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Border="1"/>
    <xf numFmtId="10" fontId="12" fillId="0" borderId="50" xfId="4" applyNumberFormat="1" applyFont="1" applyBorder="1"/>
    <xf numFmtId="0" fontId="12" fillId="0" borderId="38" xfId="0" applyFont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67" fontId="13" fillId="3" borderId="52" xfId="0" applyNumberFormat="1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5" fontId="12" fillId="6" borderId="2" xfId="3" applyFont="1" applyFill="1" applyBorder="1"/>
    <xf numFmtId="10" fontId="12" fillId="6" borderId="36" xfId="4" applyNumberFormat="1" applyFont="1" applyFill="1" applyBorder="1"/>
    <xf numFmtId="0" fontId="0" fillId="4" borderId="10" xfId="0" applyFill="1" applyBorder="1"/>
    <xf numFmtId="0" fontId="0" fillId="4" borderId="0" xfId="0" applyFill="1"/>
    <xf numFmtId="0" fontId="0" fillId="4" borderId="24" xfId="0" applyFill="1" applyBorder="1"/>
    <xf numFmtId="0" fontId="20" fillId="6" borderId="0" xfId="0" applyFont="1" applyFill="1"/>
    <xf numFmtId="0" fontId="21" fillId="6" borderId="0" xfId="0" applyFont="1" applyFill="1"/>
    <xf numFmtId="0" fontId="19" fillId="6" borderId="0" xfId="0" applyFont="1" applyFill="1"/>
    <xf numFmtId="49" fontId="31" fillId="3" borderId="12" xfId="0" applyNumberFormat="1" applyFont="1" applyFill="1" applyBorder="1"/>
    <xf numFmtId="0" fontId="6" fillId="6" borderId="0" xfId="0" applyFont="1" applyFill="1"/>
    <xf numFmtId="10" fontId="11" fillId="0" borderId="50" xfId="4" applyNumberFormat="1" applyFont="1" applyBorder="1"/>
    <xf numFmtId="0" fontId="5" fillId="0" borderId="0" xfId="0" applyFont="1"/>
    <xf numFmtId="0" fontId="0" fillId="0" borderId="0" xfId="0"/>
    <xf numFmtId="17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2" borderId="0" xfId="0" applyFont="1" applyFill="1"/>
    <xf numFmtId="0" fontId="19" fillId="2" borderId="0" xfId="0" applyFont="1" applyFill="1"/>
    <xf numFmtId="0" fontId="21" fillId="2" borderId="0" xfId="0" applyFont="1" applyFill="1"/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  <xf numFmtId="15" fontId="2" fillId="6" borderId="4" xfId="0" applyNumberFormat="1" applyFont="1" applyFill="1" applyBorder="1"/>
    <xf numFmtId="0" fontId="0" fillId="6" borderId="10" xfId="0" applyFill="1" applyBorder="1"/>
    <xf numFmtId="0" fontId="0" fillId="6" borderId="4" xfId="0" applyFill="1" applyBorder="1" applyAlignment="1">
      <alignment horizontal="center"/>
    </xf>
    <xf numFmtId="164" fontId="0" fillId="6" borderId="9" xfId="0" applyNumberFormat="1" applyFill="1" applyBorder="1"/>
    <xf numFmtId="0" fontId="2" fillId="6" borderId="8" xfId="0" applyFont="1" applyFill="1" applyBorder="1"/>
    <xf numFmtId="0" fontId="2" fillId="6" borderId="1" xfId="0" applyFont="1" applyFill="1" applyBorder="1"/>
    <xf numFmtId="0" fontId="0" fillId="6" borderId="2" xfId="0" applyFill="1" applyBorder="1" applyAlignment="1">
      <alignment horizontal="center"/>
    </xf>
    <xf numFmtId="164" fontId="0" fillId="6" borderId="18" xfId="0" applyNumberFormat="1" applyFill="1" applyBorder="1"/>
    <xf numFmtId="0" fontId="2" fillId="6" borderId="21" xfId="0" applyFont="1" applyFill="1" applyBorder="1"/>
    <xf numFmtId="0" fontId="0" fillId="6" borderId="22" xfId="0" applyFill="1" applyBorder="1"/>
    <xf numFmtId="0" fontId="0" fillId="6" borderId="21" xfId="0" applyFill="1" applyBorder="1" applyAlignment="1">
      <alignment horizontal="center"/>
    </xf>
    <xf numFmtId="164" fontId="0" fillId="6" borderId="23" xfId="0" applyNumberFormat="1" applyFill="1" applyBorder="1"/>
    <xf numFmtId="164" fontId="0" fillId="6" borderId="20" xfId="0" applyNumberFormat="1" applyFill="1" applyBorder="1"/>
    <xf numFmtId="164" fontId="0" fillId="6" borderId="19" xfId="0" applyNumberFormat="1" applyFill="1" applyBorder="1"/>
    <xf numFmtId="164" fontId="0" fillId="6" borderId="22" xfId="0" applyNumberFormat="1" applyFill="1" applyBorder="1"/>
    <xf numFmtId="0" fontId="1" fillId="6" borderId="10" xfId="0" applyFont="1" applyFill="1" applyBorder="1"/>
  </cellXfs>
  <cellStyles count="17">
    <cellStyle name="48_description" xfId="1" xr:uid="{00000000-0005-0000-0000-000000000000}"/>
    <cellStyle name="Euro" xfId="2" xr:uid="{00000000-0005-0000-0000-000001000000}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 activeCell="C2" sqref="C2:H2"/>
    </sheetView>
  </sheetViews>
  <sheetFormatPr baseColWidth="10" defaultRowHeight="13" x14ac:dyDescent="0.15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5" ht="16" x14ac:dyDescent="0.25">
      <c r="B2" s="3"/>
      <c r="C2" s="185" t="s">
        <v>136</v>
      </c>
      <c r="D2" s="186"/>
      <c r="E2" s="186"/>
      <c r="F2" s="186"/>
      <c r="G2" s="186"/>
      <c r="H2" s="186"/>
      <c r="I2" s="189" t="s">
        <v>84</v>
      </c>
      <c r="J2" s="190"/>
      <c r="K2" s="190"/>
      <c r="M2" s="187"/>
      <c r="N2" s="188"/>
      <c r="O2" s="188"/>
      <c r="Q2" s="193"/>
      <c r="R2" s="188"/>
      <c r="S2" s="188"/>
      <c r="U2" s="192"/>
      <c r="V2" s="191"/>
      <c r="W2" s="191"/>
      <c r="Y2" s="193"/>
      <c r="Z2" s="188"/>
      <c r="AA2" s="188"/>
      <c r="AC2" s="193"/>
      <c r="AD2" s="188"/>
      <c r="AE2" s="188"/>
      <c r="AG2" s="192"/>
      <c r="AH2" s="191"/>
      <c r="AI2" s="191"/>
    </row>
    <row r="3" spans="2:35" ht="17" x14ac:dyDescent="0.25">
      <c r="B3" s="3"/>
      <c r="C3" s="185" t="s">
        <v>84</v>
      </c>
      <c r="D3" s="186"/>
      <c r="E3" s="186"/>
      <c r="F3" s="186"/>
      <c r="G3" s="186"/>
      <c r="H3" s="186"/>
      <c r="I3" s="190"/>
      <c r="J3" s="190"/>
      <c r="K3" s="190"/>
      <c r="L3" s="25"/>
      <c r="M3" s="188"/>
      <c r="N3" s="188"/>
      <c r="O3" s="188"/>
      <c r="Q3" s="188"/>
      <c r="R3" s="188"/>
      <c r="S3" s="188"/>
      <c r="U3" s="191"/>
      <c r="V3" s="191"/>
      <c r="W3" s="191"/>
      <c r="Y3" s="188"/>
      <c r="Z3" s="188"/>
      <c r="AA3" s="188"/>
      <c r="AC3" s="188"/>
      <c r="AD3" s="188"/>
      <c r="AE3" s="188"/>
      <c r="AG3" s="191"/>
      <c r="AH3" s="191"/>
      <c r="AI3" s="191"/>
    </row>
    <row r="4" spans="2:35" ht="17" x14ac:dyDescent="0.25">
      <c r="B4" s="3"/>
      <c r="C4" s="4"/>
      <c r="I4" s="191"/>
      <c r="J4" s="191"/>
      <c r="K4" s="191"/>
      <c r="L4" s="25"/>
      <c r="M4" s="50"/>
      <c r="N4" s="50"/>
      <c r="O4" s="50"/>
      <c r="Q4" s="50"/>
      <c r="R4" s="50"/>
      <c r="S4" s="50"/>
      <c r="U4" s="51"/>
      <c r="V4" s="51"/>
      <c r="W4" s="51"/>
      <c r="Y4" s="50"/>
      <c r="Z4" s="50"/>
      <c r="AA4" s="50"/>
      <c r="AC4" s="50"/>
      <c r="AD4" s="50"/>
      <c r="AE4" s="50"/>
      <c r="AG4" s="51"/>
      <c r="AH4" s="51"/>
      <c r="AI4" s="51"/>
    </row>
    <row r="5" spans="2:35" ht="16" x14ac:dyDescent="0.25">
      <c r="B5" s="3"/>
      <c r="D5" s="4"/>
      <c r="E5" s="4"/>
      <c r="F5" s="4"/>
      <c r="I5" s="10"/>
      <c r="J5" s="10"/>
      <c r="K5" s="10"/>
    </row>
    <row r="6" spans="2:35" ht="20" x14ac:dyDescent="0.4">
      <c r="B6" s="3"/>
      <c r="I6" s="26" t="s">
        <v>6</v>
      </c>
      <c r="J6" s="11"/>
      <c r="K6" s="26" t="s">
        <v>46</v>
      </c>
      <c r="M6" s="52"/>
      <c r="O6" s="52"/>
      <c r="Q6" s="52"/>
      <c r="S6" s="52"/>
      <c r="U6" s="52"/>
      <c r="W6" s="52"/>
      <c r="Y6" s="52"/>
      <c r="AA6" s="52"/>
      <c r="AC6" s="52"/>
      <c r="AE6" s="52"/>
      <c r="AG6" s="52"/>
      <c r="AI6" s="52"/>
    </row>
    <row r="7" spans="2:35" ht="20" customHeight="1" x14ac:dyDescent="0.3">
      <c r="B7" s="7"/>
      <c r="C7" s="194" t="s">
        <v>95</v>
      </c>
      <c r="D7" s="196"/>
      <c r="E7" s="196"/>
      <c r="F7" s="196"/>
      <c r="G7" s="196"/>
      <c r="H7" s="5"/>
      <c r="I7" s="8"/>
      <c r="J7" s="12"/>
      <c r="K7" s="8"/>
      <c r="L7" s="5"/>
      <c r="M7" s="53"/>
      <c r="N7" s="53"/>
      <c r="O7" s="53"/>
      <c r="U7" s="54"/>
      <c r="V7" s="54"/>
      <c r="W7" s="54"/>
      <c r="X7" s="28"/>
      <c r="Y7" s="54"/>
      <c r="Z7" s="54"/>
      <c r="AA7" s="54"/>
      <c r="AC7" s="54"/>
      <c r="AD7" s="54"/>
      <c r="AE7" s="54"/>
      <c r="AG7" s="54"/>
      <c r="AH7" s="54"/>
      <c r="AI7" s="54"/>
    </row>
    <row r="8" spans="2:35" ht="14" customHeight="1" x14ac:dyDescent="0.3">
      <c r="B8" s="7"/>
      <c r="C8" s="179"/>
      <c r="D8" s="180"/>
      <c r="E8" s="180"/>
      <c r="F8" s="180"/>
      <c r="G8" s="180"/>
      <c r="H8" s="5"/>
      <c r="I8" s="8"/>
      <c r="J8" s="12"/>
      <c r="K8" s="8"/>
      <c r="L8" s="5"/>
      <c r="M8" s="53"/>
      <c r="N8" s="53"/>
      <c r="O8" s="53"/>
      <c r="U8" s="54"/>
      <c r="V8" s="54"/>
      <c r="W8" s="54"/>
      <c r="X8" s="28"/>
      <c r="Y8" s="54"/>
      <c r="Z8" s="54"/>
      <c r="AA8" s="54"/>
      <c r="AC8" s="54"/>
      <c r="AD8" s="54"/>
      <c r="AE8" s="54"/>
      <c r="AG8" s="54"/>
      <c r="AH8" s="54"/>
      <c r="AI8" s="54"/>
    </row>
    <row r="9" spans="2:35" ht="16" x14ac:dyDescent="0.2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53"/>
      <c r="N9" s="53"/>
      <c r="O9" s="53"/>
      <c r="U9" s="54"/>
      <c r="V9" s="54"/>
      <c r="W9" s="54"/>
      <c r="X9" s="28"/>
      <c r="Y9" s="54"/>
      <c r="Z9" s="54"/>
      <c r="AA9" s="54"/>
      <c r="AC9" s="54"/>
      <c r="AD9" s="54"/>
      <c r="AE9" s="54"/>
      <c r="AG9" s="54"/>
      <c r="AH9" s="54"/>
      <c r="AI9" s="54"/>
    </row>
    <row r="10" spans="2:35" ht="16" x14ac:dyDescent="0.2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55"/>
      <c r="N10" s="55"/>
      <c r="O10" s="55"/>
      <c r="Q10" s="13"/>
      <c r="R10" s="4"/>
      <c r="S10" s="4"/>
      <c r="U10" s="56"/>
      <c r="V10" s="56"/>
      <c r="W10" s="56"/>
      <c r="X10" s="28"/>
      <c r="Y10" s="56"/>
      <c r="Z10" s="56"/>
      <c r="AA10" s="56"/>
      <c r="AC10" s="56"/>
      <c r="AD10" s="56"/>
      <c r="AE10" s="56"/>
      <c r="AG10" s="56"/>
      <c r="AH10" s="56"/>
      <c r="AI10" s="56"/>
    </row>
    <row r="11" spans="2:35" ht="16" x14ac:dyDescent="0.25">
      <c r="B11" s="7">
        <v>1150</v>
      </c>
      <c r="C11" s="2" t="s">
        <v>24</v>
      </c>
      <c r="D11" s="2"/>
      <c r="E11" s="2"/>
      <c r="F11" s="2"/>
      <c r="G11" s="2"/>
      <c r="H11" s="5"/>
      <c r="I11" s="8">
        <v>150000</v>
      </c>
      <c r="J11" s="12"/>
      <c r="K11" s="8"/>
      <c r="L11" s="5"/>
      <c r="M11" s="55"/>
      <c r="N11" s="55"/>
      <c r="O11" s="55"/>
      <c r="Q11" s="13"/>
      <c r="R11" s="4"/>
      <c r="S11" s="4"/>
      <c r="U11" s="56"/>
      <c r="V11" s="56"/>
      <c r="W11" s="56"/>
      <c r="X11" s="28"/>
      <c r="Y11" s="56"/>
      <c r="Z11" s="56"/>
      <c r="AA11" s="56"/>
      <c r="AC11" s="56"/>
      <c r="AD11" s="56"/>
      <c r="AE11" s="56"/>
      <c r="AG11" s="56"/>
      <c r="AH11" s="56"/>
      <c r="AI11" s="56"/>
    </row>
    <row r="12" spans="2:35" ht="16" x14ac:dyDescent="0.2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55"/>
      <c r="N12" s="55"/>
      <c r="O12" s="55"/>
      <c r="Q12" s="13"/>
      <c r="R12" s="4"/>
      <c r="S12" s="4"/>
      <c r="U12" s="56"/>
      <c r="V12" s="56"/>
      <c r="W12" s="56"/>
      <c r="X12" s="28"/>
      <c r="Y12" s="56"/>
      <c r="Z12" s="56"/>
      <c r="AA12" s="56"/>
      <c r="AC12" s="56"/>
      <c r="AD12" s="56"/>
      <c r="AE12" s="56"/>
      <c r="AG12" s="56"/>
      <c r="AH12" s="56"/>
      <c r="AI12" s="56"/>
    </row>
    <row r="13" spans="2:35" ht="16" x14ac:dyDescent="0.2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55"/>
      <c r="N13" s="55"/>
      <c r="O13" s="55"/>
      <c r="Q13" s="4"/>
      <c r="R13" s="4"/>
      <c r="S13" s="4"/>
      <c r="U13" s="56"/>
      <c r="V13" s="56"/>
      <c r="W13" s="56"/>
      <c r="X13" s="28"/>
      <c r="Y13" s="56"/>
      <c r="Z13" s="56"/>
      <c r="AA13" s="56"/>
      <c r="AC13" s="56"/>
      <c r="AD13" s="56"/>
      <c r="AE13" s="56"/>
      <c r="AG13" s="56"/>
      <c r="AH13" s="56"/>
      <c r="AI13" s="56"/>
    </row>
    <row r="14" spans="2:35" ht="16" x14ac:dyDescent="0.2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55"/>
      <c r="N14" s="55"/>
      <c r="O14" s="55"/>
      <c r="Q14" s="13"/>
      <c r="R14" s="4"/>
      <c r="S14" s="4"/>
      <c r="U14" s="56"/>
      <c r="V14" s="56"/>
      <c r="W14" s="56"/>
      <c r="X14" s="28"/>
      <c r="Y14" s="56"/>
      <c r="Z14" s="56"/>
      <c r="AA14" s="56"/>
      <c r="AC14" s="56"/>
      <c r="AD14" s="56"/>
      <c r="AE14" s="56"/>
      <c r="AG14" s="56"/>
      <c r="AH14" s="56"/>
      <c r="AI14" s="56"/>
    </row>
    <row r="15" spans="2:35" ht="16" x14ac:dyDescent="0.2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55"/>
      <c r="N15" s="55"/>
      <c r="O15" s="55"/>
      <c r="Q15" s="4"/>
      <c r="R15" s="4"/>
      <c r="S15" s="13"/>
      <c r="U15" s="56"/>
      <c r="V15" s="56"/>
      <c r="W15" s="56"/>
      <c r="X15" s="28"/>
      <c r="Y15" s="56"/>
      <c r="Z15" s="56"/>
      <c r="AA15" s="56"/>
      <c r="AC15" s="56"/>
      <c r="AD15" s="56"/>
      <c r="AE15" s="56"/>
      <c r="AG15" s="56"/>
      <c r="AH15" s="56"/>
      <c r="AI15" s="56"/>
    </row>
    <row r="16" spans="2:35" ht="16" x14ac:dyDescent="0.2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55"/>
      <c r="N16" s="55"/>
      <c r="O16" s="55"/>
      <c r="Q16" s="13"/>
      <c r="R16" s="4"/>
      <c r="S16" s="4"/>
      <c r="U16" s="56"/>
      <c r="V16" s="56"/>
      <c r="W16" s="56"/>
      <c r="X16" s="28"/>
      <c r="Y16" s="56"/>
      <c r="Z16" s="56"/>
      <c r="AA16" s="56"/>
      <c r="AC16" s="56"/>
      <c r="AD16" s="56"/>
      <c r="AE16" s="56"/>
      <c r="AG16" s="56"/>
      <c r="AH16" s="56"/>
      <c r="AI16" s="56"/>
    </row>
    <row r="17" spans="2:35" ht="16" x14ac:dyDescent="0.2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55"/>
      <c r="N17" s="55"/>
      <c r="O17" s="55"/>
      <c r="Q17" s="13"/>
      <c r="R17" s="4"/>
      <c r="S17" s="4"/>
      <c r="U17" s="56"/>
      <c r="V17" s="56"/>
      <c r="W17" s="56"/>
      <c r="X17" s="28"/>
      <c r="Y17" s="56"/>
      <c r="Z17" s="56"/>
      <c r="AA17" s="56"/>
      <c r="AC17" s="56"/>
      <c r="AD17" s="56"/>
      <c r="AE17" s="56"/>
      <c r="AG17" s="56"/>
      <c r="AH17" s="56"/>
      <c r="AI17" s="56"/>
    </row>
    <row r="18" spans="2:35" ht="16" x14ac:dyDescent="0.2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55"/>
      <c r="N18" s="55"/>
      <c r="O18" s="55"/>
      <c r="Q18" s="4"/>
      <c r="R18" s="4"/>
      <c r="S18" s="4"/>
      <c r="U18" s="56"/>
      <c r="V18" s="56"/>
      <c r="W18" s="56"/>
      <c r="X18" s="28"/>
      <c r="Y18" s="56"/>
      <c r="Z18" s="56"/>
      <c r="AA18" s="56"/>
      <c r="AC18" s="56"/>
      <c r="AD18" s="56"/>
      <c r="AE18" s="56"/>
      <c r="AG18" s="56"/>
      <c r="AH18" s="56"/>
      <c r="AI18" s="56"/>
    </row>
    <row r="19" spans="2:35" ht="16" x14ac:dyDescent="0.2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55"/>
      <c r="N19" s="55"/>
      <c r="O19" s="55"/>
      <c r="Q19" s="13"/>
      <c r="R19" s="4"/>
      <c r="S19" s="4"/>
      <c r="U19" s="56"/>
      <c r="V19" s="56"/>
      <c r="W19" s="56"/>
      <c r="X19" s="28"/>
      <c r="Y19" s="56"/>
      <c r="Z19" s="56"/>
      <c r="AA19" s="56"/>
      <c r="AC19" s="56"/>
      <c r="AD19" s="56"/>
      <c r="AE19" s="56"/>
      <c r="AG19" s="56"/>
      <c r="AH19" s="56"/>
      <c r="AI19" s="56"/>
    </row>
    <row r="20" spans="2:35" ht="16" x14ac:dyDescent="0.2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55"/>
      <c r="N20" s="55"/>
      <c r="O20" s="55"/>
      <c r="Q20" s="13"/>
      <c r="R20" s="4"/>
      <c r="S20" s="4"/>
      <c r="U20" s="56"/>
      <c r="V20" s="56"/>
      <c r="W20" s="56"/>
      <c r="X20" s="28"/>
      <c r="Y20" s="56"/>
      <c r="Z20" s="56"/>
      <c r="AA20" s="56"/>
      <c r="AC20" s="56"/>
      <c r="AD20" s="56"/>
      <c r="AE20" s="56"/>
      <c r="AG20" s="56"/>
      <c r="AH20" s="56"/>
      <c r="AI20" s="56"/>
    </row>
    <row r="21" spans="2:35" ht="16" x14ac:dyDescent="0.2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55"/>
      <c r="N21" s="55"/>
      <c r="O21" s="55"/>
      <c r="Q21" s="13"/>
      <c r="R21" s="4"/>
      <c r="S21" s="4"/>
      <c r="U21" s="56"/>
      <c r="V21" s="56"/>
      <c r="W21" s="56"/>
      <c r="X21" s="28"/>
      <c r="Y21" s="56"/>
      <c r="Z21" s="56"/>
      <c r="AA21" s="56"/>
      <c r="AC21" s="56"/>
      <c r="AD21" s="56"/>
      <c r="AE21" s="56"/>
      <c r="AG21" s="56"/>
      <c r="AH21" s="56"/>
      <c r="AI21" s="56"/>
    </row>
    <row r="22" spans="2:35" ht="16" x14ac:dyDescent="0.2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55"/>
      <c r="N22" s="55"/>
      <c r="O22" s="55"/>
      <c r="Q22" s="13"/>
      <c r="R22" s="4"/>
      <c r="S22" s="4"/>
      <c r="U22" s="56"/>
      <c r="V22" s="56"/>
      <c r="W22" s="56"/>
      <c r="X22" s="28"/>
      <c r="Y22" s="56"/>
      <c r="Z22" s="56"/>
      <c r="AA22" s="56"/>
      <c r="AC22" s="56"/>
      <c r="AD22" s="56"/>
      <c r="AE22" s="56"/>
      <c r="AG22" s="56"/>
      <c r="AH22" s="56"/>
      <c r="AI22" s="56"/>
    </row>
    <row r="23" spans="2:35" ht="16" x14ac:dyDescent="0.25">
      <c r="B23" s="7"/>
      <c r="C23" s="6" t="s">
        <v>108</v>
      </c>
      <c r="D23" s="6"/>
      <c r="E23" s="2"/>
      <c r="F23" s="2"/>
      <c r="G23" s="2"/>
      <c r="H23" s="5"/>
      <c r="I23" s="8"/>
      <c r="J23" s="12"/>
      <c r="K23" s="8"/>
      <c r="L23" s="5"/>
      <c r="M23" s="55"/>
      <c r="N23" s="55"/>
      <c r="O23" s="55"/>
      <c r="Q23" s="4"/>
      <c r="R23" s="4"/>
      <c r="S23" s="4"/>
      <c r="U23" s="56"/>
      <c r="V23" s="56"/>
      <c r="W23" s="56"/>
      <c r="X23" s="28"/>
      <c r="Y23" s="56"/>
      <c r="Z23" s="56"/>
      <c r="AA23" s="56"/>
      <c r="AC23" s="56"/>
      <c r="AD23" s="56"/>
      <c r="AE23" s="56"/>
      <c r="AG23" s="56"/>
      <c r="AH23" s="56"/>
      <c r="AI23" s="56"/>
    </row>
    <row r="24" spans="2:35" ht="16" x14ac:dyDescent="0.25">
      <c r="B24" s="7">
        <v>1400</v>
      </c>
      <c r="C24" s="2" t="s">
        <v>109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55"/>
      <c r="N24" s="55"/>
      <c r="O24" s="55"/>
      <c r="Q24" s="13"/>
      <c r="R24" s="4"/>
      <c r="S24" s="4"/>
      <c r="U24" s="56"/>
      <c r="V24" s="56"/>
      <c r="W24" s="56"/>
      <c r="X24" s="28"/>
      <c r="Y24" s="56"/>
      <c r="Z24" s="56"/>
      <c r="AA24" s="56"/>
      <c r="AC24" s="56"/>
      <c r="AD24" s="56"/>
      <c r="AE24" s="56"/>
      <c r="AG24" s="56"/>
      <c r="AH24" s="56"/>
      <c r="AI24" s="56"/>
    </row>
    <row r="25" spans="2:35" ht="16" x14ac:dyDescent="0.25">
      <c r="B25" s="7">
        <v>1410</v>
      </c>
      <c r="C25" s="2" t="s">
        <v>127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55"/>
      <c r="N25" s="55"/>
      <c r="O25" s="55"/>
      <c r="Q25" s="13"/>
      <c r="R25" s="4"/>
      <c r="S25" s="4"/>
      <c r="U25" s="56"/>
      <c r="V25" s="56"/>
      <c r="W25" s="56"/>
      <c r="X25" s="28"/>
      <c r="Y25" s="56"/>
      <c r="Z25" s="56"/>
      <c r="AA25" s="56"/>
      <c r="AC25" s="56"/>
      <c r="AD25" s="56"/>
      <c r="AE25" s="56"/>
      <c r="AG25" s="56"/>
      <c r="AH25" s="56"/>
      <c r="AI25" s="56"/>
    </row>
    <row r="26" spans="2:35" ht="16" x14ac:dyDescent="0.25">
      <c r="B26" s="7">
        <v>1450</v>
      </c>
      <c r="C26" s="2" t="s">
        <v>111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55"/>
      <c r="N26" s="55"/>
      <c r="O26" s="55"/>
      <c r="Q26" s="13"/>
      <c r="R26" s="4"/>
      <c r="S26" s="4"/>
      <c r="U26" s="56"/>
      <c r="V26" s="56"/>
      <c r="W26" s="56"/>
      <c r="X26" s="28"/>
      <c r="Y26" s="56"/>
      <c r="Z26" s="56"/>
      <c r="AA26" s="56"/>
      <c r="AC26" s="56"/>
      <c r="AD26" s="56"/>
      <c r="AE26" s="56"/>
      <c r="AG26" s="56"/>
      <c r="AH26" s="56"/>
      <c r="AI26" s="56"/>
    </row>
    <row r="27" spans="2:35" ht="16" x14ac:dyDescent="0.2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55"/>
      <c r="N27" s="55"/>
      <c r="O27" s="55"/>
      <c r="Q27" s="13"/>
      <c r="R27" s="4"/>
      <c r="S27" s="4"/>
      <c r="U27" s="56"/>
      <c r="V27" s="56"/>
      <c r="W27" s="56"/>
      <c r="X27" s="28"/>
      <c r="Y27" s="56"/>
      <c r="Z27" s="56"/>
      <c r="AA27" s="56"/>
      <c r="AC27" s="56"/>
      <c r="AD27" s="56"/>
      <c r="AE27" s="56"/>
      <c r="AG27" s="56"/>
      <c r="AH27" s="56"/>
      <c r="AI27" s="56"/>
    </row>
    <row r="28" spans="2:35" ht="16" x14ac:dyDescent="0.2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55"/>
      <c r="N28" s="55"/>
      <c r="O28" s="55"/>
      <c r="Q28" s="4"/>
      <c r="R28" s="4"/>
      <c r="S28" s="4"/>
      <c r="U28" s="56"/>
      <c r="V28" s="56"/>
      <c r="W28" s="56"/>
      <c r="X28" s="28"/>
      <c r="Y28" s="56"/>
      <c r="Z28" s="56"/>
      <c r="AA28" s="56"/>
      <c r="AC28" s="56"/>
      <c r="AD28" s="56"/>
      <c r="AE28" s="56"/>
      <c r="AG28" s="56"/>
      <c r="AH28" s="56"/>
      <c r="AI28" s="56"/>
    </row>
    <row r="29" spans="2:35" ht="16" x14ac:dyDescent="0.2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55"/>
      <c r="N29" s="55"/>
      <c r="O29" s="55"/>
      <c r="Q29" s="13"/>
      <c r="R29" s="4"/>
      <c r="S29" s="4"/>
      <c r="U29" s="56"/>
      <c r="V29" s="56"/>
      <c r="W29" s="56"/>
      <c r="X29" s="28"/>
      <c r="Y29" s="56"/>
      <c r="Z29" s="56"/>
      <c r="AA29" s="56"/>
      <c r="AC29" s="56"/>
      <c r="AD29" s="56"/>
      <c r="AE29" s="56"/>
      <c r="AG29" s="56"/>
      <c r="AH29" s="56"/>
      <c r="AI29" s="56"/>
    </row>
    <row r="30" spans="2:35" ht="16" x14ac:dyDescent="0.25">
      <c r="B30" s="7">
        <v>1501</v>
      </c>
      <c r="C30" s="2" t="s">
        <v>96</v>
      </c>
      <c r="D30" s="2"/>
      <c r="E30" s="2"/>
      <c r="F30" s="2"/>
      <c r="G30" s="2"/>
      <c r="H30" s="5"/>
      <c r="I30" s="8"/>
      <c r="J30" s="12"/>
      <c r="K30" s="8">
        <v>24000</v>
      </c>
      <c r="L30" s="5"/>
      <c r="M30" s="55"/>
      <c r="N30" s="55"/>
      <c r="O30" s="55"/>
      <c r="Q30" s="4"/>
      <c r="R30" s="4"/>
      <c r="S30" s="13"/>
      <c r="U30" s="56"/>
      <c r="V30" s="56"/>
      <c r="W30" s="56"/>
      <c r="X30" s="28"/>
      <c r="Y30" s="56"/>
      <c r="Z30" s="56"/>
      <c r="AA30" s="56"/>
      <c r="AC30" s="56"/>
      <c r="AD30" s="56"/>
      <c r="AE30" s="56"/>
      <c r="AG30" s="56"/>
      <c r="AH30" s="56"/>
      <c r="AI30" s="56"/>
    </row>
    <row r="31" spans="2:35" ht="16" x14ac:dyDescent="0.2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55"/>
      <c r="N31" s="55"/>
      <c r="O31" s="55"/>
      <c r="Q31" s="4"/>
      <c r="R31" s="4"/>
      <c r="S31" s="13"/>
      <c r="U31" s="56"/>
      <c r="V31" s="56"/>
      <c r="W31" s="56"/>
      <c r="X31" s="28"/>
      <c r="Y31" s="56"/>
      <c r="Z31" s="56"/>
      <c r="AA31" s="56"/>
      <c r="AC31" s="56"/>
      <c r="AD31" s="56"/>
      <c r="AE31" s="56"/>
      <c r="AG31" s="56"/>
      <c r="AH31" s="56"/>
      <c r="AI31" s="56"/>
    </row>
    <row r="32" spans="2:35" ht="16" x14ac:dyDescent="0.2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55"/>
      <c r="N32" s="55"/>
      <c r="O32" s="55"/>
      <c r="Q32" s="4"/>
      <c r="R32" s="4"/>
      <c r="S32" s="4"/>
      <c r="U32" s="56"/>
      <c r="V32" s="56"/>
      <c r="W32" s="56"/>
      <c r="X32" s="28"/>
      <c r="Y32" s="56"/>
      <c r="Z32" s="56"/>
      <c r="AA32" s="56"/>
      <c r="AC32" s="56"/>
      <c r="AD32" s="56"/>
      <c r="AE32" s="56"/>
      <c r="AG32" s="56"/>
      <c r="AH32" s="56"/>
      <c r="AI32" s="56"/>
    </row>
    <row r="33" spans="2:35" ht="16" x14ac:dyDescent="0.2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55"/>
      <c r="N33" s="55"/>
      <c r="O33" s="55"/>
      <c r="Q33" s="13"/>
      <c r="R33" s="4"/>
      <c r="S33" s="4"/>
      <c r="U33" s="56"/>
      <c r="V33" s="56"/>
      <c r="W33" s="56"/>
      <c r="X33" s="28"/>
      <c r="Y33" s="56"/>
      <c r="Z33" s="56"/>
      <c r="AA33" s="56"/>
      <c r="AC33" s="56"/>
      <c r="AD33" s="56"/>
      <c r="AE33" s="56"/>
      <c r="AG33" s="56"/>
      <c r="AH33" s="56"/>
      <c r="AI33" s="56"/>
    </row>
    <row r="34" spans="2:35" ht="16" x14ac:dyDescent="0.25">
      <c r="B34" s="7">
        <v>1601</v>
      </c>
      <c r="C34" s="2" t="s">
        <v>97</v>
      </c>
      <c r="D34" s="2"/>
      <c r="E34" s="2"/>
      <c r="F34" s="2"/>
      <c r="G34" s="2"/>
      <c r="H34" s="5"/>
      <c r="I34" s="8"/>
      <c r="J34" s="12"/>
      <c r="K34" s="8">
        <v>2000</v>
      </c>
      <c r="L34" s="5"/>
      <c r="M34" s="55"/>
      <c r="N34" s="55"/>
      <c r="O34" s="55"/>
      <c r="Q34" s="4"/>
      <c r="R34" s="4"/>
      <c r="S34" s="13"/>
      <c r="U34" s="56"/>
      <c r="V34" s="56"/>
      <c r="W34" s="56"/>
      <c r="X34" s="28"/>
      <c r="Y34" s="56"/>
      <c r="Z34" s="56"/>
      <c r="AA34" s="56"/>
      <c r="AC34" s="56"/>
      <c r="AD34" s="56"/>
      <c r="AE34" s="56"/>
      <c r="AG34" s="56"/>
      <c r="AH34" s="56"/>
      <c r="AI34" s="56"/>
    </row>
    <row r="35" spans="2:35" ht="16" x14ac:dyDescent="0.2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55"/>
      <c r="N35" s="55"/>
      <c r="O35" s="55"/>
      <c r="Q35" s="4"/>
      <c r="R35" s="4"/>
      <c r="S35" s="4"/>
      <c r="U35" s="56"/>
      <c r="V35" s="56"/>
      <c r="W35" s="56"/>
      <c r="X35" s="28"/>
      <c r="Y35" s="56"/>
      <c r="Z35" s="56"/>
      <c r="AA35" s="56"/>
      <c r="AC35" s="56"/>
      <c r="AD35" s="56"/>
      <c r="AE35" s="56"/>
      <c r="AG35" s="56"/>
      <c r="AH35" s="56"/>
      <c r="AI35" s="56"/>
    </row>
    <row r="36" spans="2:35" ht="19" x14ac:dyDescent="0.3">
      <c r="B36" s="7"/>
      <c r="C36" s="194" t="s">
        <v>98</v>
      </c>
      <c r="D36" s="195"/>
      <c r="E36" s="195"/>
      <c r="F36" s="195"/>
      <c r="G36" s="195"/>
      <c r="H36" s="5"/>
      <c r="I36" s="8"/>
      <c r="J36" s="12"/>
      <c r="K36" s="8"/>
      <c r="L36" s="5"/>
      <c r="M36" s="55"/>
      <c r="N36" s="55"/>
      <c r="O36" s="55"/>
      <c r="Q36" s="4"/>
      <c r="R36" s="4"/>
      <c r="S36" s="4"/>
      <c r="U36" s="56"/>
      <c r="V36" s="56"/>
      <c r="W36" s="56"/>
      <c r="X36" s="28"/>
      <c r="Y36" s="56"/>
      <c r="Z36" s="56"/>
      <c r="AA36" s="56"/>
      <c r="AC36" s="56"/>
      <c r="AD36" s="56"/>
      <c r="AE36" s="56"/>
      <c r="AG36" s="56"/>
      <c r="AH36" s="56"/>
      <c r="AI36" s="56"/>
    </row>
    <row r="37" spans="2:35" ht="19" x14ac:dyDescent="0.3">
      <c r="B37" s="7"/>
      <c r="C37" s="179"/>
      <c r="D37" s="181"/>
      <c r="E37" s="181"/>
      <c r="F37" s="181"/>
      <c r="G37" s="181"/>
      <c r="H37" s="5"/>
      <c r="I37" s="8"/>
      <c r="J37" s="12"/>
      <c r="K37" s="8"/>
      <c r="L37" s="5"/>
      <c r="M37" s="55"/>
      <c r="N37" s="55"/>
      <c r="O37" s="55"/>
      <c r="Q37" s="4"/>
      <c r="R37" s="4"/>
      <c r="S37" s="4"/>
      <c r="U37" s="56"/>
      <c r="V37" s="56"/>
      <c r="W37" s="56"/>
      <c r="X37" s="28"/>
      <c r="Y37" s="56"/>
      <c r="Z37" s="56"/>
      <c r="AA37" s="56"/>
      <c r="AC37" s="56"/>
      <c r="AD37" s="56"/>
      <c r="AE37" s="56"/>
      <c r="AG37" s="56"/>
      <c r="AH37" s="56"/>
      <c r="AI37" s="56"/>
    </row>
    <row r="38" spans="2:35" ht="16" x14ac:dyDescent="0.2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55"/>
      <c r="N38" s="55"/>
      <c r="O38" s="55"/>
      <c r="Q38" s="4"/>
      <c r="R38" s="4"/>
      <c r="S38" s="4"/>
      <c r="U38" s="56"/>
      <c r="V38" s="56"/>
      <c r="W38" s="56"/>
      <c r="X38" s="28"/>
      <c r="Y38" s="56"/>
      <c r="Z38" s="56"/>
      <c r="AA38" s="56"/>
      <c r="AC38" s="56"/>
      <c r="AD38" s="56"/>
      <c r="AE38" s="56"/>
      <c r="AG38" s="56"/>
      <c r="AH38" s="56"/>
      <c r="AI38" s="56"/>
    </row>
    <row r="39" spans="2:35" ht="16" x14ac:dyDescent="0.25">
      <c r="B39" s="7">
        <v>2100</v>
      </c>
      <c r="C39" s="2" t="s">
        <v>117</v>
      </c>
      <c r="D39" s="2"/>
      <c r="E39" s="2"/>
      <c r="F39" s="2"/>
      <c r="G39" s="2"/>
      <c r="H39" s="5"/>
      <c r="I39" s="8" t="s">
        <v>48</v>
      </c>
      <c r="J39" s="12"/>
      <c r="K39" s="8">
        <v>0</v>
      </c>
      <c r="L39" s="5"/>
      <c r="M39" s="55"/>
      <c r="N39" s="55"/>
      <c r="O39" s="55"/>
      <c r="Q39" s="13"/>
      <c r="R39" s="4"/>
      <c r="S39" s="13"/>
      <c r="U39" s="56"/>
      <c r="V39" s="56"/>
      <c r="W39" s="56"/>
      <c r="X39" s="28"/>
      <c r="Y39" s="56"/>
      <c r="Z39" s="56"/>
      <c r="AA39" s="56"/>
      <c r="AC39" s="56"/>
      <c r="AD39" s="56"/>
      <c r="AE39" s="56"/>
      <c r="AG39" s="56"/>
      <c r="AH39" s="56"/>
      <c r="AI39" s="56"/>
    </row>
    <row r="40" spans="2:35" ht="16" x14ac:dyDescent="0.2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55"/>
      <c r="N40" s="55"/>
      <c r="O40" s="55"/>
      <c r="Q40" s="4"/>
      <c r="R40" s="4"/>
      <c r="S40" s="13"/>
      <c r="U40" s="56"/>
      <c r="V40" s="56"/>
      <c r="W40" s="56"/>
      <c r="X40" s="28"/>
      <c r="Y40" s="56"/>
      <c r="Z40" s="56"/>
      <c r="AA40" s="56"/>
      <c r="AC40" s="56"/>
      <c r="AD40" s="56"/>
      <c r="AE40" s="56"/>
      <c r="AG40" s="56"/>
      <c r="AH40" s="56"/>
      <c r="AI40" s="56"/>
    </row>
    <row r="41" spans="2:35" ht="16" x14ac:dyDescent="0.2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55"/>
      <c r="N41" s="55"/>
      <c r="O41" s="55"/>
      <c r="Q41" s="4"/>
      <c r="R41" s="4"/>
      <c r="S41" s="13"/>
      <c r="U41" s="56"/>
      <c r="V41" s="56"/>
      <c r="W41" s="56"/>
      <c r="X41" s="28"/>
      <c r="Y41" s="56"/>
      <c r="Z41" s="56"/>
      <c r="AA41" s="56"/>
      <c r="AC41" s="56"/>
      <c r="AD41" s="56"/>
      <c r="AE41" s="56"/>
      <c r="AG41" s="56"/>
      <c r="AH41" s="56"/>
      <c r="AI41" s="56"/>
    </row>
    <row r="42" spans="2:35" ht="16" x14ac:dyDescent="0.2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55"/>
      <c r="N42" s="55"/>
      <c r="O42" s="55"/>
      <c r="Q42" s="4"/>
      <c r="R42" s="4"/>
      <c r="S42" s="13"/>
      <c r="U42" s="56"/>
      <c r="V42" s="56"/>
      <c r="W42" s="56"/>
      <c r="X42" s="28"/>
      <c r="Y42" s="56"/>
      <c r="Z42" s="56"/>
      <c r="AA42" s="56"/>
      <c r="AC42" s="56"/>
      <c r="AD42" s="56"/>
      <c r="AE42" s="56"/>
      <c r="AG42" s="56"/>
      <c r="AH42" s="56"/>
      <c r="AI42" s="56"/>
    </row>
    <row r="43" spans="2:35" ht="16" x14ac:dyDescent="0.2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55"/>
      <c r="N43" s="55"/>
      <c r="O43" s="55"/>
      <c r="Q43" s="4"/>
      <c r="R43" s="4"/>
      <c r="S43" s="13"/>
      <c r="U43" s="56"/>
      <c r="V43" s="56"/>
      <c r="W43" s="56"/>
      <c r="X43" s="28"/>
      <c r="Y43" s="56"/>
      <c r="Z43" s="56"/>
      <c r="AA43" s="56"/>
      <c r="AC43" s="56"/>
      <c r="AD43" s="56"/>
      <c r="AE43" s="56"/>
      <c r="AG43" s="56"/>
      <c r="AH43" s="56"/>
      <c r="AI43" s="56"/>
    </row>
    <row r="44" spans="2:35" ht="16" x14ac:dyDescent="0.2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55"/>
      <c r="N44" s="55"/>
      <c r="O44" s="55"/>
      <c r="Q44" s="4"/>
      <c r="R44" s="4"/>
      <c r="S44" s="4"/>
      <c r="U44" s="56"/>
      <c r="V44" s="56"/>
      <c r="W44" s="56"/>
      <c r="X44" s="28"/>
      <c r="Y44" s="56"/>
      <c r="Z44" s="56"/>
      <c r="AA44" s="56"/>
      <c r="AC44" s="56"/>
      <c r="AD44" s="56"/>
      <c r="AE44" s="56"/>
      <c r="AG44" s="56"/>
      <c r="AH44" s="56"/>
      <c r="AI44" s="56"/>
    </row>
    <row r="45" spans="2:35" ht="16" x14ac:dyDescent="0.2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55"/>
      <c r="N45" s="55"/>
      <c r="O45" s="55"/>
      <c r="Q45" s="4"/>
      <c r="R45" s="4"/>
      <c r="S45" s="13"/>
      <c r="U45" s="56"/>
      <c r="V45" s="56"/>
      <c r="W45" s="56"/>
      <c r="X45" s="28"/>
      <c r="Y45" s="56"/>
      <c r="Z45" s="56"/>
      <c r="AA45" s="56"/>
      <c r="AC45" s="56"/>
      <c r="AD45" s="56"/>
      <c r="AE45" s="56"/>
      <c r="AG45" s="56"/>
      <c r="AH45" s="56"/>
      <c r="AI45" s="56"/>
    </row>
    <row r="46" spans="2:35" ht="16" x14ac:dyDescent="0.2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55"/>
      <c r="N46" s="55"/>
      <c r="O46" s="55"/>
      <c r="Q46" s="4"/>
      <c r="R46" s="4"/>
      <c r="S46" s="4"/>
      <c r="U46" s="56"/>
      <c r="V46" s="56"/>
      <c r="W46" s="56"/>
      <c r="X46" s="28"/>
      <c r="Y46" s="56"/>
      <c r="Z46" s="56"/>
      <c r="AA46" s="56"/>
      <c r="AC46" s="56"/>
      <c r="AD46" s="56"/>
      <c r="AE46" s="56"/>
      <c r="AG46" s="56"/>
      <c r="AH46" s="56"/>
      <c r="AI46" s="56"/>
    </row>
    <row r="47" spans="2:35" ht="19" x14ac:dyDescent="0.3">
      <c r="B47" s="7"/>
      <c r="C47" s="194" t="s">
        <v>99</v>
      </c>
      <c r="D47" s="196"/>
      <c r="E47" s="196"/>
      <c r="F47" s="196"/>
      <c r="G47" s="196"/>
      <c r="H47" s="5"/>
      <c r="I47" s="8"/>
      <c r="J47" s="12"/>
      <c r="K47" s="8"/>
      <c r="L47" s="5"/>
      <c r="M47" s="55"/>
      <c r="N47" s="55"/>
      <c r="O47" s="55"/>
      <c r="Q47" s="4"/>
      <c r="R47" s="4"/>
      <c r="S47" s="4"/>
      <c r="U47" s="56"/>
      <c r="V47" s="56"/>
      <c r="W47" s="56"/>
      <c r="X47" s="28"/>
      <c r="Y47" s="56"/>
      <c r="Z47" s="56"/>
      <c r="AA47" s="56"/>
      <c r="AC47" s="56"/>
      <c r="AD47" s="56"/>
      <c r="AE47" s="56"/>
      <c r="AG47" s="56"/>
      <c r="AH47" s="56"/>
      <c r="AI47" s="56"/>
    </row>
    <row r="48" spans="2:35" ht="19" x14ac:dyDescent="0.3">
      <c r="B48" s="7"/>
      <c r="C48" s="179"/>
      <c r="D48" s="180"/>
      <c r="E48" s="180"/>
      <c r="F48" s="180"/>
      <c r="G48" s="180"/>
      <c r="H48" s="5"/>
      <c r="I48" s="8"/>
      <c r="J48" s="12"/>
      <c r="K48" s="8"/>
      <c r="L48" s="5"/>
      <c r="M48" s="55"/>
      <c r="N48" s="55"/>
      <c r="O48" s="55"/>
      <c r="Q48" s="4"/>
      <c r="R48" s="4"/>
      <c r="S48" s="4"/>
      <c r="U48" s="56"/>
      <c r="V48" s="56"/>
      <c r="W48" s="56"/>
      <c r="X48" s="28"/>
      <c r="Y48" s="56"/>
      <c r="Z48" s="56"/>
      <c r="AA48" s="56"/>
      <c r="AC48" s="56"/>
      <c r="AD48" s="56"/>
      <c r="AE48" s="56"/>
      <c r="AG48" s="56"/>
      <c r="AH48" s="56"/>
      <c r="AI48" s="56"/>
    </row>
    <row r="49" spans="2:35" ht="16" x14ac:dyDescent="0.2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55"/>
      <c r="N49" s="55"/>
      <c r="O49" s="55"/>
      <c r="Q49" s="4"/>
      <c r="R49" s="4"/>
      <c r="S49" s="4"/>
      <c r="U49" s="56"/>
      <c r="V49" s="56"/>
      <c r="W49" s="56"/>
      <c r="X49" s="28"/>
      <c r="Y49" s="56"/>
      <c r="Z49" s="56"/>
      <c r="AA49" s="56"/>
      <c r="AC49" s="56"/>
      <c r="AD49" s="56"/>
      <c r="AE49" s="56"/>
      <c r="AG49" s="56"/>
      <c r="AH49" s="56"/>
      <c r="AI49" s="56"/>
    </row>
    <row r="50" spans="2:35" ht="16" x14ac:dyDescent="0.2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55"/>
      <c r="N50" s="55"/>
      <c r="O50" s="55"/>
      <c r="Q50" s="4"/>
      <c r="R50" s="4"/>
      <c r="S50" s="13"/>
      <c r="U50" s="56"/>
      <c r="V50" s="56"/>
      <c r="W50" s="56"/>
      <c r="X50" s="28"/>
      <c r="Y50" s="56"/>
      <c r="Z50" s="56"/>
      <c r="AA50" s="56"/>
      <c r="AC50" s="56"/>
      <c r="AD50" s="56"/>
      <c r="AE50" s="56"/>
      <c r="AG50" s="56"/>
      <c r="AH50" s="56"/>
      <c r="AI50" s="56"/>
    </row>
    <row r="51" spans="2:35" ht="16" x14ac:dyDescent="0.2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55"/>
      <c r="N51" s="55"/>
      <c r="O51" s="55"/>
      <c r="Q51" s="4"/>
      <c r="R51" s="4"/>
      <c r="S51" s="13"/>
      <c r="U51" s="56"/>
      <c r="V51" s="56"/>
      <c r="W51" s="56"/>
      <c r="X51" s="28"/>
      <c r="Y51" s="56"/>
      <c r="Z51" s="56"/>
      <c r="AA51" s="56"/>
      <c r="AC51" s="56"/>
      <c r="AD51" s="56"/>
      <c r="AE51" s="56"/>
      <c r="AG51" s="56"/>
      <c r="AH51" s="56"/>
      <c r="AI51" s="56"/>
    </row>
    <row r="52" spans="2:35" ht="16" x14ac:dyDescent="0.2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55"/>
      <c r="N52" s="55"/>
      <c r="O52" s="55"/>
      <c r="Q52" s="13"/>
      <c r="R52" s="4"/>
      <c r="S52" s="4"/>
      <c r="U52" s="56"/>
      <c r="V52" s="56"/>
      <c r="W52" s="56"/>
      <c r="X52" s="28"/>
      <c r="Y52" s="56"/>
      <c r="Z52" s="56"/>
      <c r="AA52" s="56"/>
      <c r="AC52" s="56"/>
      <c r="AD52" s="56"/>
      <c r="AE52" s="56"/>
      <c r="AG52" s="56"/>
      <c r="AH52" s="56"/>
      <c r="AI52" s="56"/>
    </row>
    <row r="53" spans="2:35" ht="16" x14ac:dyDescent="0.2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55"/>
      <c r="N53" s="55"/>
      <c r="O53" s="55"/>
      <c r="Q53" s="4"/>
      <c r="R53" s="4"/>
      <c r="S53" s="13"/>
      <c r="U53" s="56"/>
      <c r="V53" s="56"/>
      <c r="W53" s="56"/>
      <c r="X53" s="28"/>
      <c r="Y53" s="56"/>
      <c r="Z53" s="56"/>
      <c r="AA53" s="56"/>
      <c r="AC53" s="56"/>
      <c r="AD53" s="56"/>
      <c r="AE53" s="56"/>
      <c r="AG53" s="56"/>
      <c r="AH53" s="56"/>
      <c r="AI53" s="56"/>
    </row>
    <row r="54" spans="2:35" ht="16" x14ac:dyDescent="0.2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55"/>
      <c r="N54" s="55"/>
      <c r="O54" s="55"/>
      <c r="Q54" s="4"/>
      <c r="R54" s="4"/>
      <c r="S54" s="4"/>
      <c r="U54" s="56"/>
      <c r="V54" s="56"/>
      <c r="W54" s="56"/>
      <c r="X54" s="28"/>
      <c r="Y54" s="56"/>
      <c r="Z54" s="56"/>
      <c r="AA54" s="56"/>
      <c r="AC54" s="56"/>
      <c r="AD54" s="56"/>
      <c r="AE54" s="56"/>
      <c r="AG54" s="56"/>
      <c r="AH54" s="56"/>
      <c r="AI54" s="56"/>
    </row>
    <row r="55" spans="2:35" ht="19" x14ac:dyDescent="0.3">
      <c r="B55" s="7"/>
      <c r="C55" s="194" t="s">
        <v>100</v>
      </c>
      <c r="D55" s="195"/>
      <c r="E55" s="195"/>
      <c r="F55" s="195"/>
      <c r="G55" s="195"/>
      <c r="H55" s="5"/>
      <c r="I55" s="8"/>
      <c r="J55" s="12"/>
      <c r="K55" s="8"/>
      <c r="L55" s="5"/>
      <c r="M55" s="55"/>
      <c r="N55" s="55"/>
      <c r="O55" s="55"/>
      <c r="Q55" s="4"/>
      <c r="R55" s="4"/>
      <c r="S55" s="4"/>
      <c r="U55" s="56"/>
      <c r="V55" s="56"/>
      <c r="W55" s="56"/>
      <c r="X55" s="28"/>
      <c r="Y55" s="56"/>
      <c r="Z55" s="56"/>
      <c r="AA55" s="56"/>
      <c r="AC55" s="56"/>
      <c r="AD55" s="56"/>
      <c r="AE55" s="56"/>
      <c r="AG55" s="56"/>
      <c r="AH55" s="56"/>
      <c r="AI55" s="56"/>
    </row>
    <row r="56" spans="2:35" ht="19" x14ac:dyDescent="0.3">
      <c r="B56" s="7"/>
      <c r="C56" s="179"/>
      <c r="D56" s="181"/>
      <c r="E56" s="181"/>
      <c r="F56" s="181"/>
      <c r="G56" s="181"/>
      <c r="H56" s="5"/>
      <c r="I56" s="8"/>
      <c r="J56" s="12"/>
      <c r="K56" s="8"/>
      <c r="L56" s="5"/>
      <c r="M56" s="55"/>
      <c r="N56" s="55"/>
      <c r="O56" s="55"/>
      <c r="Q56" s="4"/>
      <c r="R56" s="4"/>
      <c r="S56" s="4"/>
      <c r="U56" s="56"/>
      <c r="V56" s="56"/>
      <c r="W56" s="56"/>
      <c r="X56" s="28"/>
      <c r="Y56" s="56"/>
      <c r="Z56" s="56"/>
      <c r="AA56" s="56"/>
      <c r="AC56" s="56"/>
      <c r="AD56" s="56"/>
      <c r="AE56" s="56"/>
      <c r="AG56" s="56"/>
      <c r="AH56" s="56"/>
      <c r="AI56" s="56"/>
    </row>
    <row r="57" spans="2:35" ht="16" x14ac:dyDescent="0.25">
      <c r="B57" s="7"/>
      <c r="C57" s="6" t="s">
        <v>101</v>
      </c>
      <c r="D57" s="6"/>
      <c r="E57" s="2"/>
      <c r="F57" s="2"/>
      <c r="G57" s="2"/>
      <c r="H57" s="2"/>
      <c r="I57" s="8"/>
      <c r="J57" s="12"/>
      <c r="K57" s="8"/>
      <c r="L57" s="5"/>
      <c r="M57" s="55"/>
      <c r="N57" s="55"/>
      <c r="O57" s="55"/>
      <c r="Q57" s="4"/>
      <c r="R57" s="4"/>
      <c r="S57" s="4"/>
      <c r="U57" s="56"/>
      <c r="V57" s="56"/>
      <c r="W57" s="56"/>
      <c r="X57" s="28"/>
      <c r="Y57" s="56"/>
      <c r="Z57" s="56"/>
      <c r="AA57" s="56"/>
      <c r="AC57" s="56"/>
      <c r="AD57" s="56"/>
      <c r="AE57" s="56"/>
      <c r="AG57" s="56"/>
      <c r="AH57" s="56"/>
      <c r="AI57" s="56"/>
    </row>
    <row r="58" spans="2:35" ht="16" x14ac:dyDescent="0.2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55"/>
      <c r="N58" s="55"/>
      <c r="O58" s="55"/>
      <c r="Q58" s="13"/>
      <c r="R58" s="4"/>
      <c r="S58" s="13"/>
      <c r="U58" s="56"/>
      <c r="V58" s="56"/>
      <c r="W58" s="56"/>
      <c r="X58" s="28"/>
      <c r="Y58" s="56"/>
      <c r="Z58" s="56"/>
      <c r="AA58" s="56"/>
      <c r="AC58" s="56"/>
      <c r="AD58" s="56"/>
      <c r="AE58" s="56"/>
      <c r="AG58" s="56"/>
      <c r="AH58" s="56"/>
      <c r="AI58" s="56"/>
    </row>
    <row r="59" spans="2:35" ht="16" x14ac:dyDescent="0.2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55"/>
      <c r="N59" s="55"/>
      <c r="O59" s="55"/>
      <c r="Q59" s="13"/>
      <c r="R59" s="4"/>
      <c r="S59" s="13"/>
      <c r="U59" s="56"/>
      <c r="V59" s="56"/>
      <c r="W59" s="56"/>
      <c r="X59" s="28"/>
      <c r="Y59" s="56"/>
      <c r="Z59" s="56"/>
      <c r="AA59" s="56"/>
      <c r="AC59" s="56"/>
      <c r="AD59" s="56"/>
      <c r="AE59" s="56"/>
      <c r="AG59" s="56"/>
      <c r="AH59" s="56"/>
      <c r="AI59" s="56"/>
    </row>
    <row r="60" spans="2:35" ht="16" x14ac:dyDescent="0.25">
      <c r="B60" s="7"/>
      <c r="C60" s="6" t="s">
        <v>102</v>
      </c>
      <c r="D60" s="6"/>
      <c r="E60" s="2"/>
      <c r="F60" s="2"/>
      <c r="G60" s="2"/>
      <c r="H60" s="2"/>
      <c r="I60" s="8"/>
      <c r="J60" s="12"/>
      <c r="K60" s="8"/>
      <c r="L60" s="5"/>
      <c r="M60" s="55"/>
      <c r="N60" s="55"/>
      <c r="O60" s="55"/>
      <c r="Q60" s="4"/>
      <c r="R60" s="4"/>
      <c r="S60" s="4"/>
      <c r="U60" s="56"/>
      <c r="V60" s="56"/>
      <c r="W60" s="56"/>
      <c r="X60" s="28"/>
      <c r="Y60" s="56"/>
      <c r="Z60" s="56"/>
      <c r="AA60" s="56"/>
      <c r="AC60" s="56"/>
      <c r="AD60" s="56"/>
      <c r="AE60" s="56"/>
      <c r="AG60" s="56"/>
      <c r="AH60" s="56"/>
      <c r="AI60" s="56"/>
    </row>
    <row r="61" spans="2:35" ht="16" x14ac:dyDescent="0.2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55"/>
      <c r="N61" s="55"/>
      <c r="O61" s="55"/>
      <c r="Q61" s="13"/>
      <c r="R61" s="4"/>
      <c r="S61" s="13"/>
      <c r="U61" s="56"/>
      <c r="V61" s="56"/>
      <c r="W61" s="56"/>
      <c r="X61" s="28"/>
      <c r="Y61" s="56"/>
      <c r="Z61" s="56"/>
      <c r="AA61" s="56"/>
      <c r="AC61" s="56"/>
      <c r="AD61" s="56"/>
      <c r="AE61" s="56"/>
      <c r="AG61" s="56"/>
      <c r="AH61" s="56"/>
      <c r="AI61" s="56"/>
    </row>
    <row r="62" spans="2:35" ht="16" x14ac:dyDescent="0.2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55"/>
      <c r="N62" s="55"/>
      <c r="O62" s="55"/>
      <c r="Q62" s="4"/>
      <c r="R62" s="4"/>
      <c r="S62" s="4"/>
      <c r="U62" s="56"/>
      <c r="V62" s="56"/>
      <c r="W62" s="56"/>
      <c r="X62" s="28"/>
      <c r="Y62" s="56"/>
      <c r="Z62" s="56"/>
      <c r="AA62" s="56"/>
      <c r="AC62" s="56"/>
      <c r="AD62" s="56"/>
      <c r="AE62" s="56"/>
      <c r="AG62" s="56"/>
      <c r="AH62" s="56"/>
      <c r="AI62" s="56"/>
    </row>
    <row r="63" spans="2:35" ht="19" x14ac:dyDescent="0.3">
      <c r="B63" s="7"/>
      <c r="C63" s="194" t="s">
        <v>9</v>
      </c>
      <c r="D63" s="196"/>
      <c r="E63" s="196"/>
      <c r="F63" s="196"/>
      <c r="G63" s="196"/>
      <c r="H63" s="5"/>
      <c r="I63" s="8"/>
      <c r="J63" s="12"/>
      <c r="K63" s="8"/>
      <c r="L63" s="5"/>
      <c r="M63" s="55"/>
      <c r="N63" s="55"/>
      <c r="O63" s="55"/>
      <c r="Q63" s="4"/>
      <c r="R63" s="4"/>
      <c r="S63" s="4"/>
      <c r="U63" s="56"/>
      <c r="V63" s="56"/>
      <c r="W63" s="56"/>
      <c r="X63" s="28"/>
      <c r="Y63" s="56"/>
      <c r="Z63" s="56"/>
      <c r="AA63" s="56"/>
      <c r="AC63" s="56"/>
      <c r="AD63" s="56"/>
      <c r="AE63" s="56"/>
      <c r="AG63" s="56"/>
      <c r="AH63" s="56"/>
      <c r="AI63" s="56"/>
    </row>
    <row r="64" spans="2:35" ht="19" x14ac:dyDescent="0.3">
      <c r="B64" s="7"/>
      <c r="C64" s="179"/>
      <c r="D64" s="180"/>
      <c r="E64" s="180"/>
      <c r="F64" s="180"/>
      <c r="G64" s="180"/>
      <c r="H64" s="5"/>
      <c r="I64" s="8"/>
      <c r="J64" s="12"/>
      <c r="K64" s="8"/>
      <c r="L64" s="5"/>
      <c r="M64" s="55"/>
      <c r="N64" s="55"/>
      <c r="O64" s="55"/>
      <c r="Q64" s="4"/>
      <c r="R64" s="4"/>
      <c r="S64" s="4"/>
      <c r="U64" s="56"/>
      <c r="V64" s="56"/>
      <c r="W64" s="56"/>
      <c r="X64" s="28"/>
      <c r="Y64" s="56"/>
      <c r="Z64" s="56"/>
      <c r="AA64" s="56"/>
      <c r="AC64" s="56"/>
      <c r="AD64" s="56"/>
      <c r="AE64" s="56"/>
      <c r="AG64" s="56"/>
      <c r="AH64" s="56"/>
      <c r="AI64" s="56"/>
    </row>
    <row r="65" spans="2:35" ht="16" x14ac:dyDescent="0.25">
      <c r="B65" s="7"/>
      <c r="C65" s="6" t="s">
        <v>128</v>
      </c>
      <c r="D65" s="6"/>
      <c r="E65" s="2"/>
      <c r="F65" s="2"/>
      <c r="G65" s="2"/>
      <c r="H65" s="5"/>
      <c r="I65" s="8"/>
      <c r="J65" s="12"/>
      <c r="K65" s="8"/>
      <c r="L65" s="5"/>
      <c r="M65" s="55"/>
      <c r="N65" s="55"/>
      <c r="O65" s="55"/>
      <c r="Q65" s="4"/>
      <c r="R65" s="4"/>
      <c r="S65" s="4"/>
      <c r="U65" s="56"/>
      <c r="V65" s="56"/>
      <c r="W65" s="56"/>
      <c r="X65" s="28"/>
      <c r="Y65" s="56"/>
      <c r="Z65" s="56"/>
      <c r="AA65" s="56"/>
      <c r="AC65" s="56"/>
      <c r="AD65" s="56"/>
      <c r="AE65" s="56"/>
      <c r="AG65" s="56"/>
      <c r="AH65" s="56"/>
      <c r="AI65" s="56"/>
    </row>
    <row r="66" spans="2:35" ht="16" x14ac:dyDescent="0.25">
      <c r="B66" s="7">
        <v>5000</v>
      </c>
      <c r="C66" s="2" t="s">
        <v>132</v>
      </c>
      <c r="D66" s="2"/>
      <c r="E66" s="2"/>
      <c r="F66" s="2"/>
      <c r="G66" s="2"/>
      <c r="H66" s="5"/>
      <c r="I66" s="8">
        <f>+(K58+K61)*0.32</f>
        <v>354560</v>
      </c>
      <c r="J66" s="12"/>
      <c r="K66" s="8" t="s">
        <v>48</v>
      </c>
      <c r="L66" s="5"/>
      <c r="M66" s="55"/>
      <c r="N66" s="55"/>
      <c r="O66" s="55"/>
      <c r="Q66" s="13"/>
      <c r="R66" s="4"/>
      <c r="S66" s="13"/>
      <c r="U66" s="56"/>
      <c r="V66" s="56"/>
      <c r="W66" s="56"/>
      <c r="X66" s="28"/>
      <c r="Y66" s="56"/>
      <c r="Z66" s="56"/>
      <c r="AA66" s="56"/>
      <c r="AC66" s="56"/>
      <c r="AD66" s="56"/>
      <c r="AE66" s="56"/>
      <c r="AG66" s="56"/>
      <c r="AH66" s="56"/>
      <c r="AI66" s="56"/>
    </row>
    <row r="67" spans="2:35" ht="16" x14ac:dyDescent="0.2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55"/>
      <c r="N67" s="55"/>
      <c r="O67" s="55"/>
      <c r="Q67" s="13"/>
      <c r="R67" s="4"/>
      <c r="S67" s="13"/>
      <c r="U67" s="56"/>
      <c r="V67" s="56"/>
      <c r="W67" s="56"/>
      <c r="X67" s="28"/>
      <c r="Y67" s="56"/>
      <c r="Z67" s="56"/>
      <c r="AA67" s="56"/>
      <c r="AC67" s="56"/>
      <c r="AD67" s="56"/>
      <c r="AE67" s="56"/>
      <c r="AG67" s="56"/>
      <c r="AH67" s="56"/>
      <c r="AI67" s="56"/>
    </row>
    <row r="68" spans="2:35" ht="16" x14ac:dyDescent="0.25">
      <c r="B68" s="7"/>
      <c r="C68" s="6" t="s">
        <v>112</v>
      </c>
      <c r="D68" s="6"/>
      <c r="E68" s="2"/>
      <c r="F68" s="2"/>
      <c r="G68" s="2"/>
      <c r="H68" s="5"/>
      <c r="I68" s="8"/>
      <c r="J68" s="12"/>
      <c r="K68" s="8"/>
      <c r="L68" s="5"/>
      <c r="M68" s="55"/>
      <c r="N68" s="55"/>
      <c r="O68" s="55"/>
      <c r="Q68" s="4"/>
      <c r="R68" s="4"/>
      <c r="S68" s="4"/>
      <c r="U68" s="56"/>
      <c r="V68" s="56"/>
      <c r="W68" s="56"/>
      <c r="X68" s="28"/>
      <c r="Y68" s="56"/>
      <c r="Z68" s="56"/>
      <c r="AA68" s="56"/>
      <c r="AC68" s="56"/>
      <c r="AD68" s="56"/>
      <c r="AE68" s="56"/>
      <c r="AG68" s="56"/>
      <c r="AH68" s="56"/>
      <c r="AI68" s="56"/>
    </row>
    <row r="69" spans="2:35" ht="16" x14ac:dyDescent="0.25">
      <c r="B69" s="7">
        <v>7000</v>
      </c>
      <c r="C69" s="2" t="s">
        <v>126</v>
      </c>
      <c r="D69" s="2"/>
      <c r="E69" s="2"/>
      <c r="F69" s="2"/>
      <c r="G69" s="2"/>
      <c r="H69" s="5"/>
      <c r="I69" s="8">
        <f>+(K58+K61)*0.3</f>
        <v>332400</v>
      </c>
      <c r="J69" s="12"/>
      <c r="K69" s="8" t="s">
        <v>48</v>
      </c>
      <c r="L69" s="5"/>
      <c r="M69" s="55"/>
      <c r="N69" s="55"/>
      <c r="O69" s="55"/>
      <c r="Q69" s="13"/>
      <c r="R69" s="4"/>
      <c r="S69" s="13"/>
      <c r="U69" s="56"/>
      <c r="V69" s="56"/>
      <c r="W69" s="56"/>
      <c r="X69" s="28"/>
      <c r="Y69" s="56"/>
      <c r="Z69" s="56"/>
      <c r="AA69" s="56"/>
      <c r="AC69" s="56"/>
      <c r="AD69" s="56"/>
      <c r="AE69" s="56"/>
      <c r="AG69" s="56"/>
      <c r="AH69" s="56"/>
      <c r="AI69" s="56"/>
    </row>
    <row r="70" spans="2:35" ht="16" x14ac:dyDescent="0.2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55"/>
      <c r="N70" s="55"/>
      <c r="O70" s="55"/>
      <c r="Q70" s="4"/>
      <c r="R70" s="4"/>
      <c r="S70" s="4"/>
      <c r="U70" s="56"/>
      <c r="V70" s="56"/>
      <c r="W70" s="56"/>
      <c r="X70" s="28"/>
      <c r="Y70" s="56"/>
      <c r="Z70" s="56"/>
      <c r="AA70" s="56"/>
      <c r="AC70" s="56"/>
      <c r="AD70" s="56"/>
      <c r="AE70" s="56"/>
      <c r="AG70" s="56"/>
      <c r="AH70" s="56"/>
      <c r="AI70" s="56"/>
    </row>
    <row r="71" spans="2:35" ht="19" x14ac:dyDescent="0.3">
      <c r="B71" s="7"/>
      <c r="C71" s="194" t="s">
        <v>113</v>
      </c>
      <c r="D71" s="195"/>
      <c r="E71" s="195"/>
      <c r="F71" s="195"/>
      <c r="G71" s="195"/>
      <c r="H71" s="5"/>
      <c r="I71" s="8"/>
      <c r="J71" s="12"/>
      <c r="K71" s="8"/>
      <c r="L71" s="5"/>
      <c r="M71" s="55"/>
      <c r="N71" s="55"/>
      <c r="O71" s="55"/>
      <c r="Q71" s="4"/>
      <c r="R71" s="4"/>
      <c r="S71" s="4"/>
      <c r="U71" s="56"/>
      <c r="V71" s="56"/>
      <c r="W71" s="56"/>
      <c r="X71" s="28"/>
      <c r="Y71" s="56"/>
      <c r="Z71" s="56"/>
      <c r="AA71" s="56"/>
      <c r="AC71" s="56"/>
      <c r="AD71" s="56"/>
      <c r="AE71" s="56"/>
      <c r="AG71" s="56"/>
      <c r="AH71" s="56"/>
      <c r="AI71" s="56"/>
    </row>
    <row r="72" spans="2:35" ht="19" x14ac:dyDescent="0.3">
      <c r="B72" s="7"/>
      <c r="C72" s="179"/>
      <c r="D72" s="181"/>
      <c r="E72" s="181"/>
      <c r="F72" s="181"/>
      <c r="G72" s="181"/>
      <c r="H72" s="5"/>
      <c r="I72" s="8"/>
      <c r="J72" s="12"/>
      <c r="K72" s="8"/>
      <c r="L72" s="5"/>
      <c r="M72" s="55"/>
      <c r="N72" s="55"/>
      <c r="O72" s="55"/>
      <c r="Q72" s="4"/>
      <c r="R72" s="4"/>
      <c r="S72" s="4"/>
      <c r="U72" s="56"/>
      <c r="V72" s="56"/>
      <c r="W72" s="56"/>
      <c r="X72" s="28"/>
      <c r="Y72" s="56"/>
      <c r="Z72" s="56"/>
      <c r="AA72" s="56"/>
      <c r="AC72" s="56"/>
      <c r="AD72" s="56"/>
      <c r="AE72" s="56"/>
      <c r="AG72" s="56"/>
      <c r="AH72" s="56"/>
      <c r="AI72" s="56"/>
    </row>
    <row r="73" spans="2:35" ht="16" x14ac:dyDescent="0.25">
      <c r="B73" s="7"/>
      <c r="C73" s="6" t="s">
        <v>131</v>
      </c>
      <c r="D73" s="6"/>
      <c r="E73" s="2"/>
      <c r="F73" s="2"/>
      <c r="G73" s="2"/>
      <c r="H73" s="2"/>
      <c r="I73" s="8"/>
      <c r="J73" s="12"/>
      <c r="K73" s="8"/>
      <c r="L73" s="5"/>
      <c r="M73" s="55"/>
      <c r="N73" s="55"/>
      <c r="O73" s="55"/>
      <c r="Q73" s="4"/>
      <c r="R73" s="4"/>
      <c r="S73" s="4"/>
      <c r="U73" s="56"/>
      <c r="V73" s="56"/>
      <c r="W73" s="56"/>
      <c r="X73" s="28"/>
      <c r="Y73" s="56"/>
      <c r="Z73" s="56"/>
      <c r="AA73" s="56"/>
      <c r="AC73" s="56"/>
      <c r="AD73" s="56"/>
      <c r="AE73" s="56"/>
      <c r="AG73" s="56"/>
      <c r="AH73" s="56"/>
      <c r="AI73" s="56"/>
    </row>
    <row r="74" spans="2:35" ht="16" x14ac:dyDescent="0.2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55"/>
      <c r="N74" s="55"/>
      <c r="O74" s="55"/>
      <c r="Q74" s="13"/>
      <c r="R74" s="4"/>
      <c r="S74" s="13"/>
      <c r="U74" s="56"/>
      <c r="V74" s="56"/>
      <c r="W74" s="56"/>
      <c r="X74" s="28"/>
      <c r="Y74" s="56"/>
      <c r="Z74" s="56"/>
      <c r="AA74" s="56"/>
      <c r="AC74" s="56"/>
      <c r="AD74" s="56"/>
      <c r="AE74" s="56"/>
      <c r="AG74" s="56"/>
      <c r="AH74" s="56"/>
      <c r="AI74" s="56"/>
    </row>
    <row r="75" spans="2:35" ht="16" x14ac:dyDescent="0.25">
      <c r="B75" s="7">
        <v>7370</v>
      </c>
      <c r="C75" s="2" t="s">
        <v>103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55"/>
      <c r="N75" s="55"/>
      <c r="O75" s="55"/>
      <c r="Q75" s="13"/>
      <c r="R75" s="4"/>
      <c r="S75" s="13"/>
      <c r="U75" s="56"/>
      <c r="V75" s="56"/>
      <c r="W75" s="56"/>
      <c r="X75" s="28"/>
      <c r="Y75" s="56"/>
      <c r="Z75" s="56"/>
      <c r="AA75" s="56"/>
      <c r="AC75" s="56"/>
      <c r="AD75" s="56"/>
      <c r="AE75" s="56"/>
      <c r="AG75" s="56"/>
      <c r="AH75" s="56"/>
      <c r="AI75" s="56"/>
    </row>
    <row r="76" spans="2:35" ht="16" x14ac:dyDescent="0.2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55"/>
      <c r="N76" s="55"/>
      <c r="O76" s="55"/>
      <c r="Q76" s="13"/>
      <c r="R76" s="4"/>
      <c r="S76" s="13"/>
      <c r="U76" s="56"/>
      <c r="V76" s="56"/>
      <c r="W76" s="56"/>
      <c r="X76" s="28"/>
      <c r="Y76" s="56"/>
      <c r="Z76" s="56"/>
      <c r="AA76" s="56"/>
      <c r="AC76" s="56"/>
      <c r="AD76" s="56"/>
      <c r="AE76" s="56"/>
      <c r="AG76" s="56"/>
      <c r="AH76" s="56"/>
      <c r="AI76" s="56"/>
    </row>
    <row r="77" spans="2:35" ht="16" x14ac:dyDescent="0.25">
      <c r="B77" s="7"/>
      <c r="C77" s="6" t="s">
        <v>114</v>
      </c>
      <c r="D77" s="6"/>
      <c r="E77" s="6"/>
      <c r="F77" s="2"/>
      <c r="G77" s="2"/>
      <c r="H77" s="2"/>
      <c r="I77" s="8"/>
      <c r="J77" s="12"/>
      <c r="K77" s="8"/>
      <c r="L77" s="5"/>
      <c r="M77" s="55"/>
      <c r="N77" s="55"/>
      <c r="O77" s="55"/>
      <c r="Q77" s="4"/>
      <c r="R77" s="4"/>
      <c r="S77" s="4"/>
      <c r="U77" s="56"/>
      <c r="V77" s="56"/>
      <c r="W77" s="56"/>
      <c r="X77" s="28"/>
      <c r="Y77" s="56"/>
      <c r="Z77" s="56"/>
      <c r="AA77" s="56"/>
      <c r="AC77" s="56"/>
      <c r="AD77" s="56"/>
      <c r="AE77" s="56"/>
      <c r="AG77" s="56"/>
      <c r="AH77" s="56"/>
      <c r="AI77" s="56"/>
    </row>
    <row r="78" spans="2:35" ht="16" x14ac:dyDescent="0.2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55"/>
      <c r="N78" s="55"/>
      <c r="O78" s="55"/>
      <c r="Q78" s="13"/>
      <c r="R78" s="4"/>
      <c r="S78" s="13"/>
      <c r="U78" s="56"/>
      <c r="V78" s="56"/>
      <c r="W78" s="56"/>
      <c r="X78" s="28"/>
      <c r="Y78" s="56"/>
      <c r="Z78" s="56"/>
      <c r="AA78" s="56"/>
      <c r="AC78" s="56"/>
      <c r="AD78" s="56"/>
      <c r="AE78" s="56"/>
      <c r="AG78" s="56"/>
      <c r="AH78" s="56"/>
      <c r="AI78" s="56"/>
    </row>
    <row r="79" spans="2:35" ht="16" x14ac:dyDescent="0.25">
      <c r="B79" s="7">
        <v>7438</v>
      </c>
      <c r="C79" s="2" t="s">
        <v>115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55"/>
      <c r="N79" s="55"/>
      <c r="O79" s="55"/>
      <c r="Q79" s="13"/>
      <c r="R79" s="4"/>
      <c r="S79" s="13"/>
      <c r="U79" s="56"/>
      <c r="V79" s="56"/>
      <c r="W79" s="56"/>
      <c r="X79" s="28"/>
      <c r="Y79" s="56"/>
      <c r="Z79" s="56"/>
      <c r="AA79" s="56"/>
      <c r="AC79" s="56"/>
      <c r="AD79" s="56"/>
      <c r="AE79" s="56"/>
      <c r="AG79" s="56"/>
      <c r="AH79" s="56"/>
      <c r="AI79" s="56"/>
    </row>
    <row r="80" spans="2:35" ht="16" x14ac:dyDescent="0.25">
      <c r="B80" s="7">
        <v>7498</v>
      </c>
      <c r="C80" s="2" t="s">
        <v>116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55"/>
      <c r="N80" s="55"/>
      <c r="O80" s="55"/>
      <c r="Q80" s="13"/>
      <c r="R80" s="4"/>
      <c r="S80" s="13"/>
      <c r="U80" s="56"/>
      <c r="V80" s="56"/>
      <c r="W80" s="56"/>
      <c r="X80" s="28"/>
      <c r="Y80" s="56"/>
      <c r="Z80" s="56"/>
      <c r="AA80" s="56"/>
      <c r="AC80" s="56"/>
      <c r="AD80" s="56"/>
      <c r="AE80" s="56"/>
      <c r="AG80" s="56"/>
      <c r="AH80" s="56"/>
      <c r="AI80" s="56"/>
    </row>
    <row r="81" spans="2:35" ht="16" x14ac:dyDescent="0.2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55"/>
      <c r="N81" s="55"/>
      <c r="O81" s="55"/>
      <c r="Q81" s="13"/>
      <c r="R81" s="4"/>
      <c r="S81" s="13"/>
      <c r="U81" s="56"/>
      <c r="V81" s="56"/>
      <c r="W81" s="56"/>
      <c r="X81" s="28"/>
      <c r="Y81" s="56"/>
      <c r="Z81" s="56"/>
      <c r="AA81" s="56"/>
      <c r="AC81" s="56"/>
      <c r="AD81" s="56"/>
      <c r="AE81" s="56"/>
      <c r="AG81" s="56"/>
      <c r="AH81" s="56"/>
      <c r="AI81" s="56"/>
    </row>
    <row r="82" spans="2:35" ht="16" x14ac:dyDescent="0.25">
      <c r="B82" s="7"/>
      <c r="C82" s="6" t="s">
        <v>130</v>
      </c>
      <c r="D82" s="6"/>
      <c r="E82" s="6"/>
      <c r="F82" s="2"/>
      <c r="G82" s="2"/>
      <c r="H82" s="2"/>
      <c r="I82" s="8"/>
      <c r="J82" s="12"/>
      <c r="K82" s="8"/>
      <c r="L82" s="5"/>
      <c r="M82" s="55"/>
      <c r="N82" s="55"/>
      <c r="O82" s="55"/>
      <c r="Q82" s="4"/>
      <c r="R82" s="4"/>
      <c r="S82" s="4"/>
      <c r="U82" s="56"/>
      <c r="V82" s="56"/>
      <c r="W82" s="56"/>
      <c r="X82" s="28"/>
      <c r="Y82" s="56"/>
      <c r="Z82" s="56"/>
      <c r="AA82" s="56"/>
      <c r="AC82" s="56"/>
      <c r="AD82" s="56"/>
      <c r="AE82" s="56"/>
      <c r="AG82" s="56"/>
      <c r="AH82" s="56"/>
      <c r="AI82" s="56"/>
    </row>
    <row r="83" spans="2:35" ht="16" x14ac:dyDescent="0.2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55"/>
      <c r="N83" s="55"/>
      <c r="O83" s="55"/>
      <c r="Q83" s="13"/>
      <c r="R83" s="4"/>
      <c r="S83" s="13"/>
      <c r="U83" s="56"/>
      <c r="V83" s="56"/>
      <c r="W83" s="56"/>
      <c r="X83" s="28"/>
      <c r="Y83" s="56"/>
      <c r="Z83" s="56"/>
      <c r="AA83" s="56"/>
      <c r="AC83" s="56"/>
      <c r="AD83" s="56"/>
      <c r="AE83" s="56"/>
      <c r="AG83" s="56"/>
      <c r="AH83" s="56"/>
      <c r="AI83" s="56"/>
    </row>
    <row r="84" spans="2:35" ht="16" x14ac:dyDescent="0.2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55"/>
      <c r="N84" s="55"/>
      <c r="O84" s="55"/>
      <c r="Q84" s="13"/>
      <c r="R84" s="4"/>
      <c r="S84" s="13"/>
      <c r="U84" s="56"/>
      <c r="V84" s="56"/>
      <c r="W84" s="56"/>
      <c r="X84" s="28"/>
      <c r="Y84" s="56"/>
      <c r="Z84" s="56"/>
      <c r="AA84" s="56"/>
      <c r="AC84" s="56"/>
      <c r="AD84" s="56"/>
      <c r="AE84" s="56"/>
      <c r="AG84" s="56"/>
      <c r="AH84" s="56"/>
      <c r="AI84" s="56"/>
    </row>
    <row r="85" spans="2:35" ht="16" x14ac:dyDescent="0.25">
      <c r="B85" s="7"/>
      <c r="C85" s="6" t="s">
        <v>129</v>
      </c>
      <c r="D85" s="6"/>
      <c r="E85" s="6"/>
      <c r="F85" s="2"/>
      <c r="G85" s="2"/>
      <c r="H85" s="2"/>
      <c r="I85" s="8"/>
      <c r="J85" s="12"/>
      <c r="K85" s="8"/>
      <c r="L85" s="5"/>
      <c r="M85" s="55"/>
      <c r="N85" s="55"/>
      <c r="O85" s="55"/>
      <c r="Q85" s="4"/>
      <c r="R85" s="4"/>
      <c r="S85" s="4"/>
      <c r="U85" s="56"/>
      <c r="V85" s="56"/>
      <c r="W85" s="56"/>
      <c r="X85" s="28"/>
      <c r="Y85" s="56"/>
      <c r="Z85" s="56"/>
      <c r="AA85" s="56"/>
      <c r="AC85" s="56"/>
      <c r="AD85" s="56"/>
      <c r="AE85" s="56"/>
      <c r="AG85" s="56"/>
      <c r="AH85" s="56"/>
      <c r="AI85" s="56"/>
    </row>
    <row r="86" spans="2:35" ht="16" x14ac:dyDescent="0.2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55"/>
      <c r="N86" s="55"/>
      <c r="O86" s="55"/>
      <c r="Q86" s="13"/>
      <c r="R86" s="4"/>
      <c r="S86" s="13"/>
      <c r="U86" s="56"/>
      <c r="V86" s="56"/>
      <c r="W86" s="56"/>
      <c r="X86" s="28"/>
      <c r="Y86" s="56"/>
      <c r="Z86" s="56"/>
      <c r="AA86" s="56"/>
      <c r="AC86" s="56"/>
      <c r="AD86" s="56"/>
      <c r="AE86" s="56"/>
      <c r="AG86" s="56"/>
      <c r="AH86" s="56"/>
      <c r="AI86" s="56"/>
    </row>
    <row r="87" spans="2:35" ht="16" x14ac:dyDescent="0.2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55"/>
      <c r="N87" s="55"/>
      <c r="O87" s="55"/>
      <c r="Q87" s="13"/>
      <c r="R87" s="4"/>
      <c r="S87" s="13"/>
      <c r="U87" s="56"/>
      <c r="V87" s="56"/>
      <c r="W87" s="56"/>
      <c r="X87" s="28"/>
      <c r="Y87" s="56"/>
      <c r="Z87" s="56"/>
      <c r="AA87" s="56"/>
      <c r="AC87" s="56"/>
      <c r="AD87" s="56"/>
      <c r="AE87" s="56"/>
      <c r="AG87" s="56"/>
      <c r="AH87" s="56"/>
      <c r="AI87" s="56"/>
    </row>
    <row r="88" spans="2:35" ht="16" x14ac:dyDescent="0.2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55"/>
      <c r="N88" s="55"/>
      <c r="O88" s="55"/>
      <c r="Q88" s="4"/>
      <c r="R88" s="4"/>
      <c r="S88" s="4"/>
      <c r="U88" s="56"/>
      <c r="V88" s="56"/>
      <c r="W88" s="56"/>
      <c r="X88" s="28"/>
      <c r="Y88" s="56"/>
      <c r="Z88" s="56"/>
      <c r="AA88" s="56"/>
      <c r="AC88" s="56"/>
      <c r="AD88" s="56"/>
      <c r="AE88" s="56"/>
      <c r="AG88" s="56"/>
      <c r="AH88" s="56"/>
      <c r="AI88" s="56"/>
    </row>
    <row r="89" spans="2:35" ht="16" x14ac:dyDescent="0.2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55"/>
      <c r="N89" s="55"/>
      <c r="O89" s="55"/>
      <c r="Q89" s="13"/>
      <c r="R89" s="4"/>
      <c r="S89" s="13"/>
      <c r="U89" s="56"/>
      <c r="V89" s="56"/>
      <c r="W89" s="56"/>
      <c r="X89" s="28"/>
      <c r="Y89" s="56"/>
      <c r="Z89" s="56"/>
      <c r="AA89" s="56"/>
      <c r="AC89" s="56"/>
      <c r="AD89" s="56"/>
      <c r="AE89" s="56"/>
      <c r="AG89" s="56"/>
      <c r="AH89" s="56"/>
      <c r="AI89" s="56"/>
    </row>
    <row r="90" spans="2:35" ht="16" x14ac:dyDescent="0.2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55"/>
      <c r="N90" s="55"/>
      <c r="O90" s="55"/>
      <c r="Q90" s="13"/>
      <c r="R90" s="4"/>
      <c r="S90" s="13"/>
      <c r="U90" s="56"/>
      <c r="V90" s="56"/>
      <c r="W90" s="56"/>
      <c r="X90" s="28"/>
      <c r="Y90" s="56"/>
      <c r="Z90" s="56"/>
      <c r="AA90" s="56"/>
      <c r="AC90" s="56"/>
      <c r="AD90" s="56"/>
      <c r="AE90" s="56"/>
      <c r="AG90" s="56"/>
      <c r="AH90" s="56"/>
      <c r="AI90" s="56"/>
    </row>
    <row r="91" spans="2:35" ht="16" x14ac:dyDescent="0.2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55"/>
      <c r="N91" s="55"/>
      <c r="O91" s="55"/>
      <c r="Q91" s="4"/>
      <c r="R91" s="4"/>
      <c r="S91" s="4"/>
      <c r="U91" s="56"/>
      <c r="V91" s="56"/>
      <c r="W91" s="56"/>
      <c r="X91" s="28"/>
      <c r="Y91" s="56"/>
      <c r="Z91" s="56"/>
      <c r="AA91" s="56"/>
      <c r="AC91" s="56"/>
      <c r="AD91" s="56"/>
      <c r="AE91" s="56"/>
      <c r="AG91" s="56"/>
      <c r="AH91" s="56"/>
      <c r="AI91" s="56"/>
    </row>
    <row r="92" spans="2:35" ht="16" x14ac:dyDescent="0.2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55"/>
      <c r="N92" s="55"/>
      <c r="O92" s="55"/>
      <c r="Q92" s="13"/>
      <c r="R92" s="4"/>
      <c r="S92" s="13"/>
      <c r="U92" s="56"/>
      <c r="V92" s="56"/>
      <c r="W92" s="56"/>
      <c r="X92" s="28"/>
      <c r="Y92" s="56"/>
      <c r="Z92" s="56"/>
      <c r="AA92" s="56"/>
      <c r="AC92" s="56"/>
      <c r="AD92" s="56"/>
      <c r="AE92" s="56"/>
      <c r="AG92" s="56"/>
      <c r="AH92" s="56"/>
      <c r="AI92" s="56"/>
    </row>
    <row r="93" spans="2:35" ht="16" x14ac:dyDescent="0.25">
      <c r="B93" s="7">
        <v>7835</v>
      </c>
      <c r="C93" s="2" t="s">
        <v>94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55"/>
      <c r="N93" s="55"/>
      <c r="O93" s="55"/>
      <c r="Q93" s="13"/>
      <c r="R93" s="4"/>
      <c r="S93" s="13"/>
      <c r="U93" s="56"/>
      <c r="V93" s="56"/>
      <c r="W93" s="56"/>
      <c r="X93" s="28"/>
      <c r="Y93" s="56"/>
      <c r="Z93" s="56"/>
      <c r="AA93" s="56"/>
      <c r="AC93" s="56"/>
      <c r="AD93" s="56"/>
      <c r="AE93" s="56"/>
      <c r="AG93" s="56"/>
      <c r="AH93" s="56"/>
      <c r="AI93" s="56"/>
    </row>
    <row r="94" spans="2:35" ht="16" x14ac:dyDescent="0.25">
      <c r="B94" s="7">
        <v>7845</v>
      </c>
      <c r="C94" s="2" t="s">
        <v>135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55"/>
      <c r="N94" s="55"/>
      <c r="O94" s="55"/>
      <c r="Q94" s="13"/>
      <c r="R94" s="4"/>
      <c r="S94" s="13"/>
      <c r="U94" s="56"/>
      <c r="V94" s="56"/>
      <c r="W94" s="56"/>
      <c r="X94" s="28"/>
      <c r="Y94" s="56"/>
      <c r="Z94" s="56"/>
      <c r="AA94" s="56"/>
      <c r="AC94" s="56"/>
      <c r="AD94" s="56"/>
      <c r="AE94" s="56"/>
      <c r="AG94" s="56"/>
      <c r="AH94" s="56"/>
      <c r="AI94" s="56"/>
    </row>
    <row r="95" spans="2:35" ht="16" x14ac:dyDescent="0.2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55"/>
      <c r="N95" s="55"/>
      <c r="O95" s="55"/>
      <c r="Q95" s="13"/>
      <c r="R95" s="4"/>
      <c r="S95" s="13"/>
      <c r="U95" s="56"/>
      <c r="V95" s="56"/>
      <c r="W95" s="56"/>
      <c r="X95" s="28"/>
      <c r="Y95" s="56"/>
      <c r="Z95" s="56"/>
      <c r="AA95" s="56"/>
      <c r="AC95" s="56"/>
      <c r="AD95" s="56"/>
      <c r="AE95" s="56"/>
      <c r="AG95" s="56"/>
      <c r="AH95" s="56"/>
      <c r="AI95" s="56"/>
    </row>
    <row r="96" spans="2:35" ht="16" x14ac:dyDescent="0.2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55"/>
      <c r="N96" s="55"/>
      <c r="O96" s="55"/>
      <c r="Q96" s="13"/>
      <c r="R96" s="4"/>
      <c r="S96" s="13"/>
      <c r="U96" s="56"/>
      <c r="V96" s="56"/>
      <c r="W96" s="56"/>
      <c r="X96" s="28"/>
      <c r="Y96" s="56"/>
      <c r="Z96" s="56"/>
      <c r="AA96" s="56"/>
      <c r="AC96" s="56"/>
      <c r="AD96" s="56"/>
      <c r="AE96" s="56"/>
      <c r="AG96" s="56"/>
      <c r="AH96" s="56"/>
      <c r="AI96" s="56"/>
    </row>
    <row r="97" spans="2:35" ht="16" x14ac:dyDescent="0.2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55"/>
      <c r="N97" s="55"/>
      <c r="O97" s="55"/>
      <c r="Q97" s="4"/>
      <c r="R97" s="4"/>
      <c r="S97" s="4"/>
      <c r="U97" s="56"/>
      <c r="V97" s="56"/>
      <c r="W97" s="56"/>
      <c r="X97" s="28"/>
      <c r="Y97" s="56"/>
      <c r="Z97" s="56"/>
      <c r="AA97" s="56"/>
      <c r="AC97" s="56"/>
      <c r="AD97" s="56"/>
      <c r="AE97" s="56"/>
      <c r="AG97" s="56"/>
      <c r="AH97" s="56"/>
      <c r="AI97" s="56"/>
    </row>
    <row r="98" spans="2:35" ht="16" x14ac:dyDescent="0.2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55"/>
      <c r="N98" s="55"/>
      <c r="O98" s="55"/>
      <c r="Q98" s="13"/>
      <c r="R98" s="4"/>
      <c r="S98" s="13"/>
      <c r="U98" s="56"/>
      <c r="V98" s="56"/>
      <c r="W98" s="56"/>
      <c r="X98" s="28"/>
      <c r="Y98" s="56"/>
      <c r="Z98" s="56"/>
      <c r="AA98" s="56"/>
      <c r="AC98" s="56"/>
      <c r="AD98" s="56"/>
      <c r="AE98" s="56"/>
      <c r="AG98" s="56"/>
      <c r="AH98" s="56"/>
      <c r="AI98" s="56"/>
    </row>
    <row r="99" spans="2:35" ht="16" x14ac:dyDescent="0.2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55"/>
      <c r="N99" s="55"/>
      <c r="O99" s="55"/>
      <c r="Q99" s="4"/>
      <c r="R99" s="4"/>
      <c r="S99" s="4"/>
      <c r="U99" s="56"/>
      <c r="V99" s="56"/>
      <c r="W99" s="56"/>
      <c r="X99" s="28"/>
      <c r="Y99" s="56"/>
      <c r="Z99" s="56"/>
      <c r="AA99" s="56"/>
      <c r="AC99" s="56"/>
      <c r="AD99" s="56"/>
      <c r="AE99" s="56"/>
      <c r="AG99" s="56"/>
      <c r="AH99" s="56"/>
      <c r="AI99" s="56"/>
    </row>
    <row r="100" spans="2:35" ht="19" x14ac:dyDescent="0.3">
      <c r="B100" s="7"/>
      <c r="C100" s="194" t="s">
        <v>104</v>
      </c>
      <c r="D100" s="195"/>
      <c r="E100" s="195"/>
      <c r="F100" s="195"/>
      <c r="G100" s="195"/>
      <c r="H100" s="5"/>
      <c r="I100" s="8"/>
      <c r="J100" s="12"/>
      <c r="K100" s="8"/>
      <c r="L100" s="5"/>
      <c r="M100" s="55"/>
      <c r="N100" s="55"/>
      <c r="O100" s="55"/>
      <c r="Q100" s="4"/>
      <c r="R100" s="4"/>
      <c r="S100" s="4"/>
      <c r="U100" s="56"/>
      <c r="V100" s="56"/>
      <c r="W100" s="56"/>
      <c r="X100" s="28"/>
      <c r="Y100" s="56"/>
      <c r="Z100" s="56"/>
      <c r="AA100" s="56"/>
      <c r="AC100" s="56"/>
      <c r="AD100" s="56"/>
      <c r="AE100" s="56"/>
      <c r="AG100" s="56"/>
      <c r="AH100" s="56"/>
      <c r="AI100" s="56"/>
    </row>
    <row r="101" spans="2:35" ht="19" x14ac:dyDescent="0.3">
      <c r="B101" s="7"/>
      <c r="C101" s="179"/>
      <c r="D101" s="181"/>
      <c r="E101" s="181"/>
      <c r="F101" s="181"/>
      <c r="G101" s="181"/>
      <c r="H101" s="5"/>
      <c r="I101" s="8"/>
      <c r="J101" s="12"/>
      <c r="K101" s="8"/>
      <c r="L101" s="5"/>
      <c r="M101" s="55"/>
      <c r="N101" s="55"/>
      <c r="O101" s="55"/>
      <c r="Q101" s="4"/>
      <c r="R101" s="4"/>
      <c r="S101" s="4"/>
      <c r="U101" s="56"/>
      <c r="V101" s="56"/>
      <c r="W101" s="56"/>
      <c r="X101" s="28"/>
      <c r="Y101" s="56"/>
      <c r="Z101" s="56"/>
      <c r="AA101" s="56"/>
      <c r="AC101" s="56"/>
      <c r="AD101" s="56"/>
      <c r="AE101" s="56"/>
      <c r="AG101" s="56"/>
      <c r="AH101" s="56"/>
      <c r="AI101" s="56"/>
    </row>
    <row r="102" spans="2:35" ht="16" x14ac:dyDescent="0.2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55"/>
      <c r="N102" s="55"/>
      <c r="O102" s="55"/>
      <c r="Q102" s="4"/>
      <c r="R102" s="4"/>
      <c r="S102" s="4"/>
      <c r="U102" s="56"/>
      <c r="V102" s="56"/>
      <c r="W102" s="56"/>
      <c r="X102" s="28"/>
      <c r="Y102" s="56"/>
      <c r="Z102" s="56"/>
      <c r="AA102" s="56"/>
      <c r="AC102" s="56"/>
      <c r="AD102" s="56"/>
      <c r="AE102" s="56"/>
      <c r="AG102" s="56"/>
      <c r="AH102" s="56"/>
      <c r="AI102" s="56"/>
    </row>
    <row r="103" spans="2:35" ht="16" x14ac:dyDescent="0.2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55"/>
      <c r="N103" s="55"/>
      <c r="O103" s="55"/>
      <c r="Q103" s="13"/>
      <c r="R103" s="4"/>
      <c r="S103" s="13"/>
      <c r="U103" s="56"/>
      <c r="V103" s="56"/>
      <c r="W103" s="56"/>
      <c r="X103" s="28"/>
      <c r="Y103" s="56"/>
      <c r="Z103" s="56"/>
      <c r="AA103" s="56"/>
      <c r="AC103" s="56"/>
      <c r="AD103" s="56"/>
      <c r="AE103" s="56"/>
      <c r="AG103" s="56"/>
      <c r="AH103" s="56"/>
      <c r="AI103" s="56"/>
    </row>
    <row r="104" spans="2:35" ht="16" x14ac:dyDescent="0.2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55"/>
      <c r="N104" s="55"/>
      <c r="O104" s="55"/>
      <c r="Q104" s="4"/>
      <c r="R104" s="4"/>
      <c r="S104" s="4"/>
      <c r="U104" s="56"/>
      <c r="V104" s="56"/>
      <c r="W104" s="56"/>
      <c r="X104" s="28"/>
      <c r="Y104" s="56"/>
      <c r="Z104" s="56"/>
      <c r="AA104" s="56"/>
      <c r="AC104" s="56"/>
      <c r="AD104" s="56"/>
      <c r="AE104" s="56"/>
      <c r="AG104" s="56"/>
      <c r="AH104" s="56"/>
      <c r="AI104" s="56"/>
    </row>
    <row r="105" spans="2:35" ht="16" x14ac:dyDescent="0.2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55"/>
      <c r="N105" s="55"/>
      <c r="O105" s="55"/>
      <c r="Q105" s="4"/>
      <c r="R105" s="4"/>
      <c r="S105" s="4"/>
      <c r="U105" s="56"/>
      <c r="V105" s="56"/>
      <c r="W105" s="56"/>
      <c r="X105" s="28"/>
      <c r="Y105" s="56"/>
      <c r="Z105" s="56"/>
      <c r="AA105" s="56"/>
      <c r="AC105" s="56"/>
      <c r="AD105" s="56"/>
      <c r="AE105" s="56"/>
      <c r="AG105" s="56"/>
      <c r="AH105" s="56"/>
      <c r="AI105" s="56"/>
    </row>
    <row r="106" spans="2:35" ht="16" x14ac:dyDescent="0.2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55"/>
      <c r="N106" s="55"/>
      <c r="O106" s="55"/>
      <c r="Q106" s="4"/>
      <c r="R106" s="4"/>
      <c r="S106" s="4"/>
      <c r="U106" s="56"/>
      <c r="V106" s="56"/>
      <c r="W106" s="56"/>
      <c r="X106" s="28"/>
      <c r="Y106" s="56"/>
      <c r="Z106" s="56"/>
      <c r="AA106" s="56"/>
      <c r="AC106" s="56"/>
      <c r="AD106" s="56"/>
      <c r="AE106" s="56"/>
      <c r="AG106" s="56"/>
      <c r="AH106" s="56"/>
      <c r="AI106" s="56"/>
    </row>
    <row r="107" spans="2:35" ht="16" x14ac:dyDescent="0.25">
      <c r="B107" s="7">
        <v>8500</v>
      </c>
      <c r="C107" s="2" t="s">
        <v>105</v>
      </c>
      <c r="D107" s="2"/>
      <c r="E107" s="2"/>
      <c r="F107" s="2"/>
      <c r="G107" s="2"/>
      <c r="H107" s="5"/>
      <c r="I107" s="8">
        <v>0</v>
      </c>
      <c r="J107" s="12"/>
      <c r="K107" s="8"/>
      <c r="L107" s="5"/>
      <c r="M107" s="55"/>
      <c r="N107" s="55"/>
      <c r="O107" s="55"/>
      <c r="Q107" s="4"/>
      <c r="R107" s="4"/>
      <c r="S107" s="4"/>
      <c r="U107" s="56"/>
      <c r="V107" s="56"/>
      <c r="W107" s="56"/>
      <c r="X107" s="28"/>
      <c r="Y107" s="56"/>
      <c r="Z107" s="56"/>
      <c r="AA107" s="56"/>
      <c r="AC107" s="56"/>
      <c r="AD107" s="56"/>
      <c r="AE107" s="56"/>
      <c r="AG107" s="56"/>
      <c r="AH107" s="56"/>
      <c r="AI107" s="56"/>
    </row>
    <row r="108" spans="2:35" ht="16" x14ac:dyDescent="0.25">
      <c r="B108" s="7">
        <v>8600</v>
      </c>
      <c r="C108" s="2" t="s">
        <v>106</v>
      </c>
      <c r="D108" s="2"/>
      <c r="E108" s="2"/>
      <c r="F108" s="2"/>
      <c r="G108" s="2"/>
      <c r="H108" s="5"/>
      <c r="I108" s="8">
        <v>0</v>
      </c>
      <c r="J108" s="12"/>
      <c r="K108" s="8"/>
      <c r="L108" s="5"/>
      <c r="M108" s="55"/>
      <c r="N108" s="55"/>
      <c r="O108" s="55"/>
      <c r="Q108" s="4"/>
      <c r="R108" s="4"/>
      <c r="S108" s="4"/>
      <c r="U108" s="56"/>
      <c r="V108" s="56"/>
      <c r="W108" s="56"/>
      <c r="X108" s="28"/>
      <c r="Y108" s="56"/>
      <c r="Z108" s="56"/>
      <c r="AA108" s="56"/>
      <c r="AC108" s="56"/>
      <c r="AD108" s="56"/>
      <c r="AE108" s="56"/>
      <c r="AG108" s="56"/>
      <c r="AH108" s="56"/>
      <c r="AI108" s="56"/>
    </row>
    <row r="109" spans="2:35" ht="16" x14ac:dyDescent="0.2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55"/>
      <c r="N109" s="55"/>
      <c r="O109" s="55"/>
      <c r="Q109" s="4"/>
      <c r="R109" s="4"/>
      <c r="S109" s="4"/>
      <c r="U109" s="56"/>
      <c r="V109" s="56"/>
      <c r="W109" s="56"/>
      <c r="X109" s="28"/>
      <c r="Y109" s="56"/>
      <c r="Z109" s="56"/>
      <c r="AA109" s="56"/>
      <c r="AC109" s="56"/>
      <c r="AD109" s="56"/>
      <c r="AE109" s="56"/>
      <c r="AG109" s="56"/>
      <c r="AH109" s="56"/>
      <c r="AI109" s="56"/>
    </row>
    <row r="110" spans="2:35" ht="19" x14ac:dyDescent="0.3">
      <c r="B110" s="7"/>
      <c r="C110" s="194" t="s">
        <v>107</v>
      </c>
      <c r="D110" s="195"/>
      <c r="E110" s="195"/>
      <c r="F110" s="195"/>
      <c r="G110" s="195"/>
      <c r="H110" s="5"/>
      <c r="I110" s="8"/>
      <c r="J110" s="12"/>
      <c r="K110" s="8"/>
      <c r="L110" s="5"/>
      <c r="M110" s="55"/>
      <c r="N110" s="55"/>
      <c r="O110" s="55"/>
      <c r="Q110" s="4"/>
      <c r="R110" s="4"/>
      <c r="S110" s="4"/>
      <c r="U110" s="56"/>
      <c r="V110" s="56"/>
      <c r="W110" s="56"/>
      <c r="X110" s="28"/>
      <c r="Y110" s="56"/>
      <c r="Z110" s="56"/>
      <c r="AA110" s="56"/>
      <c r="AC110" s="56"/>
      <c r="AD110" s="56"/>
      <c r="AE110" s="56"/>
      <c r="AG110" s="56"/>
      <c r="AH110" s="56"/>
      <c r="AI110" s="56"/>
    </row>
    <row r="111" spans="2:35" ht="19" x14ac:dyDescent="0.3">
      <c r="B111" s="7"/>
      <c r="C111" s="179"/>
      <c r="D111" s="181"/>
      <c r="E111" s="181"/>
      <c r="F111" s="181"/>
      <c r="G111" s="181"/>
      <c r="H111" s="5"/>
      <c r="I111" s="8"/>
      <c r="J111" s="12"/>
      <c r="K111" s="8"/>
      <c r="L111" s="5"/>
      <c r="M111" s="55"/>
      <c r="N111" s="55"/>
      <c r="O111" s="55"/>
      <c r="Q111" s="4"/>
      <c r="R111" s="4"/>
      <c r="S111" s="4"/>
      <c r="U111" s="56"/>
      <c r="V111" s="56"/>
      <c r="W111" s="56"/>
      <c r="X111" s="28"/>
      <c r="Y111" s="56"/>
      <c r="Z111" s="56"/>
      <c r="AA111" s="56"/>
      <c r="AC111" s="56"/>
      <c r="AD111" s="56"/>
      <c r="AE111" s="56"/>
      <c r="AG111" s="56"/>
      <c r="AH111" s="56"/>
      <c r="AI111" s="56"/>
    </row>
    <row r="112" spans="2:35" ht="16" x14ac:dyDescent="0.2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55"/>
      <c r="N112" s="55"/>
      <c r="O112" s="55"/>
      <c r="Q112" s="4"/>
      <c r="R112" s="4"/>
      <c r="S112" s="4"/>
      <c r="U112" s="56"/>
      <c r="V112" s="56"/>
      <c r="W112" s="56"/>
      <c r="X112" s="28"/>
      <c r="Y112" s="56"/>
      <c r="Z112" s="56"/>
      <c r="AA112" s="56"/>
      <c r="AC112" s="56"/>
      <c r="AD112" s="56"/>
      <c r="AE112" s="56"/>
      <c r="AG112" s="56"/>
      <c r="AH112" s="56"/>
      <c r="AI112" s="56"/>
    </row>
    <row r="113" spans="2:35" ht="17" thickBot="1" x14ac:dyDescent="0.3">
      <c r="B113" s="1"/>
      <c r="C113" s="5"/>
      <c r="D113" s="5"/>
      <c r="E113" s="5"/>
      <c r="F113" s="5"/>
      <c r="G113" s="5"/>
      <c r="H113" s="5"/>
      <c r="I113" s="36">
        <f>SUM(I10:I112)</f>
        <v>1301020</v>
      </c>
      <c r="J113" s="12"/>
      <c r="K113" s="36">
        <f>SUM(K10:K112)</f>
        <v>1301020</v>
      </c>
      <c r="L113" s="9" t="s">
        <v>48</v>
      </c>
      <c r="M113" s="55"/>
      <c r="N113" s="55"/>
      <c r="O113" s="55"/>
      <c r="Q113" s="13"/>
      <c r="R113" s="4"/>
      <c r="S113" s="13"/>
      <c r="U113" s="56"/>
      <c r="V113" s="56"/>
      <c r="W113" s="56"/>
      <c r="X113" s="28"/>
      <c r="Y113" s="56"/>
      <c r="Z113" s="56"/>
      <c r="AA113" s="56"/>
      <c r="AC113" s="56"/>
      <c r="AD113" s="56"/>
      <c r="AE113" s="56"/>
      <c r="AG113" s="56"/>
      <c r="AH113" s="56"/>
      <c r="AI113" s="56"/>
    </row>
    <row r="114" spans="2:35" ht="17" thickTop="1" x14ac:dyDescent="0.25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</row>
    <row r="115" spans="2:35" ht="16" x14ac:dyDescent="0.2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5" ht="16" x14ac:dyDescent="0.2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5" ht="16" x14ac:dyDescent="0.2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8"/>
    </row>
    <row r="118" spans="2:35" ht="16" x14ac:dyDescent="0.2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5" ht="16" x14ac:dyDescent="0.2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5" ht="16" x14ac:dyDescent="0.2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5" ht="16" x14ac:dyDescent="0.2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5" ht="16" x14ac:dyDescent="0.2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5" ht="16" x14ac:dyDescent="0.2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5" ht="16" x14ac:dyDescent="0.2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5" ht="16" x14ac:dyDescent="0.2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5" ht="16" x14ac:dyDescent="0.2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5" ht="1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5" ht="1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 x14ac:dyDescent="0.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 x14ac:dyDescent="0.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 x14ac:dyDescent="0.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 x14ac:dyDescent="0.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 x14ac:dyDescent="0.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M2:O3"/>
    <mergeCell ref="I2:K4"/>
    <mergeCell ref="AG2:AI3"/>
    <mergeCell ref="Q2:S3"/>
    <mergeCell ref="U2:W3"/>
    <mergeCell ref="Y2:AA3"/>
    <mergeCell ref="AC2:AE3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0"/>
  <sheetViews>
    <sheetView zoomScale="125" workbookViewId="0"/>
  </sheetViews>
  <sheetFormatPr baseColWidth="10" defaultRowHeight="13" x14ac:dyDescent="0.15"/>
  <cols>
    <col min="2" max="2" width="1.6640625" customWidth="1"/>
    <col min="3" max="3" width="120.6640625" customWidth="1"/>
  </cols>
  <sheetData>
    <row r="1" spans="2:14" ht="14" thickBot="1" x14ac:dyDescent="0.2"/>
    <row r="2" spans="2:14" ht="32" thickTop="1" x14ac:dyDescent="0.45">
      <c r="B2" s="40"/>
      <c r="C2" s="41" t="s">
        <v>133</v>
      </c>
    </row>
    <row r="3" spans="2:14" ht="16" x14ac:dyDescent="0.25">
      <c r="B3" s="42"/>
      <c r="C3" s="43" t="s">
        <v>83</v>
      </c>
    </row>
    <row r="4" spans="2:14" ht="16" x14ac:dyDescent="0.25">
      <c r="B4" s="42"/>
      <c r="C4" s="44" t="s">
        <v>48</v>
      </c>
    </row>
    <row r="5" spans="2:14" ht="16" x14ac:dyDescent="0.25">
      <c r="B5" s="42" t="s">
        <v>48</v>
      </c>
      <c r="C5" s="43" t="s">
        <v>85</v>
      </c>
    </row>
    <row r="6" spans="2:14" ht="16" x14ac:dyDescent="0.25">
      <c r="B6" s="42"/>
      <c r="C6" s="43" t="s">
        <v>86</v>
      </c>
    </row>
    <row r="7" spans="2:14" ht="16" x14ac:dyDescent="0.25">
      <c r="B7" s="42" t="s">
        <v>48</v>
      </c>
      <c r="C7" s="43" t="s">
        <v>87</v>
      </c>
      <c r="D7" s="3"/>
      <c r="E7" s="3"/>
      <c r="F7" s="3"/>
    </row>
    <row r="8" spans="2:14" ht="16" x14ac:dyDescent="0.25">
      <c r="B8" s="42"/>
      <c r="C8" s="45"/>
      <c r="D8" s="3"/>
      <c r="E8" s="3"/>
      <c r="F8" s="3"/>
    </row>
    <row r="9" spans="2:14" ht="16" x14ac:dyDescent="0.25">
      <c r="B9" s="42" t="s">
        <v>48</v>
      </c>
      <c r="C9" s="46" t="s">
        <v>48</v>
      </c>
    </row>
    <row r="10" spans="2:14" ht="16" x14ac:dyDescent="0.25">
      <c r="B10" s="42" t="s">
        <v>48</v>
      </c>
      <c r="C10" s="4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6" x14ac:dyDescent="0.25">
      <c r="B11" s="42" t="s">
        <v>48</v>
      </c>
      <c r="C11" s="43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6" x14ac:dyDescent="0.25">
      <c r="B12" s="47" t="s">
        <v>48</v>
      </c>
      <c r="C12" s="4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6" x14ac:dyDescent="0.25">
      <c r="B13" s="42" t="s">
        <v>48</v>
      </c>
      <c r="C13" s="4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6" x14ac:dyDescent="0.25">
      <c r="B14" s="42" t="s">
        <v>48</v>
      </c>
      <c r="C14" s="4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6" x14ac:dyDescent="0.25">
      <c r="B15" s="42" t="s">
        <v>48</v>
      </c>
      <c r="C15" s="4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6" x14ac:dyDescent="0.25">
      <c r="B16" s="42" t="s">
        <v>48</v>
      </c>
      <c r="C16" s="4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6" x14ac:dyDescent="0.25">
      <c r="B17" s="42" t="s">
        <v>48</v>
      </c>
      <c r="C17" s="4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6" x14ac:dyDescent="0.25">
      <c r="B18" s="42"/>
      <c r="C18" s="4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6" x14ac:dyDescent="0.25">
      <c r="B19" s="42"/>
      <c r="C19" s="4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6" x14ac:dyDescent="0.25">
      <c r="B20" s="42"/>
      <c r="C20" s="4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6" x14ac:dyDescent="0.25">
      <c r="B21" s="42"/>
      <c r="C21" s="4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6" x14ac:dyDescent="0.25">
      <c r="B22" s="42"/>
      <c r="C22" s="4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6" x14ac:dyDescent="0.25">
      <c r="B23" s="42"/>
      <c r="C23" s="4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6" x14ac:dyDescent="0.25">
      <c r="B24" s="42" t="s">
        <v>48</v>
      </c>
      <c r="C24" s="4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6" x14ac:dyDescent="0.25">
      <c r="B25" s="42" t="s">
        <v>48</v>
      </c>
      <c r="C25" s="4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7" thickBot="1" x14ac:dyDescent="0.3">
      <c r="B26" s="48" t="s">
        <v>48</v>
      </c>
      <c r="C26" s="4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7" thickTop="1" x14ac:dyDescent="0.25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6" x14ac:dyDescent="0.2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6" x14ac:dyDescent="0.2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6" x14ac:dyDescent="0.2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6" x14ac:dyDescent="0.25">
      <c r="B31" s="4" t="s">
        <v>48</v>
      </c>
      <c r="C31" s="2"/>
    </row>
    <row r="32" spans="2:14" ht="16" x14ac:dyDescent="0.25">
      <c r="B32" s="4" t="s">
        <v>48</v>
      </c>
      <c r="C32" s="2"/>
    </row>
    <row r="33" spans="2:3" ht="16" x14ac:dyDescent="0.25">
      <c r="B33" s="4" t="s">
        <v>48</v>
      </c>
      <c r="C33" s="2"/>
    </row>
    <row r="34" spans="2:3" ht="16" x14ac:dyDescent="0.25">
      <c r="B34" s="4" t="s">
        <v>48</v>
      </c>
      <c r="C34" s="2"/>
    </row>
    <row r="35" spans="2:3" ht="16" x14ac:dyDescent="0.25">
      <c r="B35" s="4" t="s">
        <v>48</v>
      </c>
      <c r="C35" s="2"/>
    </row>
    <row r="36" spans="2:3" ht="16" x14ac:dyDescent="0.25">
      <c r="B36" s="4" t="s">
        <v>48</v>
      </c>
      <c r="C36" s="2" t="s">
        <v>48</v>
      </c>
    </row>
    <row r="37" spans="2:3" ht="16" x14ac:dyDescent="0.25">
      <c r="B37" s="4" t="s">
        <v>48</v>
      </c>
      <c r="C37" s="2" t="s">
        <v>48</v>
      </c>
    </row>
    <row r="38" spans="2:3" ht="16" x14ac:dyDescent="0.25">
      <c r="B38" s="4" t="s">
        <v>48</v>
      </c>
      <c r="C38" s="2"/>
    </row>
    <row r="39" spans="2:3" ht="16" x14ac:dyDescent="0.25">
      <c r="B39" s="4"/>
      <c r="C39" s="2"/>
    </row>
    <row r="40" spans="2:3" ht="16" x14ac:dyDescent="0.2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C3:K51"/>
  <sheetViews>
    <sheetView tabSelected="1" topLeftCell="A2" zoomScale="125" zoomScaleNormal="125" zoomScalePageLayoutView="125" workbookViewId="0">
      <selection activeCell="E28" sqref="E28"/>
    </sheetView>
  </sheetViews>
  <sheetFormatPr baseColWidth="10" defaultRowHeight="13" x14ac:dyDescent="0.15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1" x14ac:dyDescent="0.15">
      <c r="C3" s="69"/>
      <c r="D3" s="69"/>
      <c r="E3" s="69"/>
      <c r="F3" s="69"/>
      <c r="G3" s="69"/>
      <c r="H3" s="69"/>
      <c r="I3" s="69"/>
      <c r="J3" s="69"/>
    </row>
    <row r="4" spans="3:11" ht="30" customHeight="1" x14ac:dyDescent="0.15">
      <c r="C4" s="69"/>
      <c r="D4" s="197" t="s">
        <v>137</v>
      </c>
      <c r="E4" s="198"/>
      <c r="F4" s="198"/>
      <c r="G4" s="198"/>
      <c r="H4" s="198"/>
      <c r="I4" s="199"/>
      <c r="J4" s="69"/>
    </row>
    <row r="5" spans="3:11" ht="25" customHeight="1" x14ac:dyDescent="0.15">
      <c r="C5" s="69"/>
      <c r="D5" s="70" t="s">
        <v>43</v>
      </c>
      <c r="E5" s="71" t="s">
        <v>44</v>
      </c>
      <c r="F5" s="70" t="s">
        <v>45</v>
      </c>
      <c r="G5" s="72" t="s">
        <v>6</v>
      </c>
      <c r="H5" s="71"/>
      <c r="I5" s="73" t="s">
        <v>46</v>
      </c>
      <c r="J5" s="69"/>
    </row>
    <row r="6" spans="3:11" ht="20" customHeight="1" x14ac:dyDescent="0.15">
      <c r="C6" s="69"/>
      <c r="D6" s="207">
        <v>43069</v>
      </c>
      <c r="E6" s="208" t="str">
        <f>+'Bal. 30-11-2017 après fermet'!C58</f>
        <v>. Vente de nourriture de la période</v>
      </c>
      <c r="F6" s="209">
        <f>+'Bal. 30-11-2017 après fermet'!B58</f>
        <v>4100</v>
      </c>
      <c r="G6" s="210">
        <f>+'Bal. 30-11-2017 après fermet'!K58</f>
        <v>830000</v>
      </c>
      <c r="H6" s="176"/>
      <c r="I6" s="219"/>
      <c r="J6" s="69"/>
    </row>
    <row r="7" spans="3:11" ht="20" customHeight="1" x14ac:dyDescent="0.15">
      <c r="C7" s="69"/>
      <c r="D7" s="211"/>
      <c r="E7" s="208" t="str">
        <f>+'Bal. 30-11-2017 après fermet'!C61</f>
        <v>. Vente de boisson de la période</v>
      </c>
      <c r="F7" s="209">
        <f>+'Bal. 30-11-2017 après fermet'!B61</f>
        <v>4200</v>
      </c>
      <c r="G7" s="210">
        <f>+'Bal. 30-11-2017 après fermet'!K61</f>
        <v>278000</v>
      </c>
      <c r="H7" s="176"/>
      <c r="I7" s="219"/>
      <c r="J7" s="69"/>
    </row>
    <row r="8" spans="3:11" ht="20" customHeight="1" x14ac:dyDescent="0.15">
      <c r="C8" s="69"/>
      <c r="D8" s="211"/>
      <c r="E8" s="208" t="str">
        <f>+'Bal. 30-11-2017 après fermet'!C66</f>
        <v>. Coût des ressources alimentaires utilisées durant la période</v>
      </c>
      <c r="F8" s="209">
        <f>+'Bal. 30-11-2017 après fermet'!B66</f>
        <v>5000</v>
      </c>
      <c r="G8" s="210"/>
      <c r="H8" s="176"/>
      <c r="I8" s="219">
        <f>+'Bal. 30-11-2017 après fermet'!I66</f>
        <v>354560</v>
      </c>
      <c r="J8" s="69"/>
    </row>
    <row r="9" spans="3:11" ht="20" customHeight="1" x14ac:dyDescent="0.15">
      <c r="C9" s="69"/>
      <c r="D9" s="211"/>
      <c r="E9" s="208" t="str">
        <f>+'Bal. 30-11-2017 après fermet'!C69</f>
        <v>. Coût de la M.O.utilisée durant la période</v>
      </c>
      <c r="F9" s="209">
        <f>+'Bal. 30-11-2017 après fermet'!B69</f>
        <v>7000</v>
      </c>
      <c r="G9" s="210"/>
      <c r="H9" s="176"/>
      <c r="I9" s="219">
        <f>+'Bal. 30-11-2017 après fermet'!I69</f>
        <v>332400</v>
      </c>
      <c r="J9" s="69"/>
    </row>
    <row r="10" spans="3:11" ht="20" customHeight="1" x14ac:dyDescent="0.15">
      <c r="C10" s="69"/>
      <c r="D10" s="211"/>
      <c r="E10" s="208" t="str">
        <f>+'Bal. 30-11-2017 après fermet'!C74</f>
        <v>. Loyer minimum fixe</v>
      </c>
      <c r="F10" s="209">
        <f>+'Bal. 30-11-2017 après fermet'!B74</f>
        <v>7305</v>
      </c>
      <c r="G10" s="210"/>
      <c r="H10" s="176"/>
      <c r="I10" s="219">
        <f>+'Bal. 30-11-2017 après fermet'!I74</f>
        <v>55400</v>
      </c>
      <c r="J10" s="69"/>
    </row>
    <row r="11" spans="3:11" ht="20" customHeight="1" x14ac:dyDescent="0.15">
      <c r="C11" s="69"/>
      <c r="D11" s="211"/>
      <c r="E11" s="208" t="str">
        <f>+'Bal. 30-11-2017 après fermet'!C78</f>
        <v>. Fournitures pour les invités/clients</v>
      </c>
      <c r="F11" s="209">
        <f>+'Bal. 30-11-2017 après fermet'!B78</f>
        <v>7422</v>
      </c>
      <c r="G11" s="210"/>
      <c r="H11" s="176"/>
      <c r="I11" s="219">
        <f>+'Bal. 30-11-2017 après fermet'!I78</f>
        <v>5500</v>
      </c>
      <c r="J11" s="69"/>
    </row>
    <row r="12" spans="3:11" ht="20" customHeight="1" x14ac:dyDescent="0.15">
      <c r="C12" s="69"/>
      <c r="D12" s="211"/>
      <c r="E12" s="208" t="str">
        <f>+'Bal. 30-11-2017 après fermet'!C79</f>
        <v>. Droits (permis) d’exploitation</v>
      </c>
      <c r="F12" s="209">
        <f>+'Bal. 30-11-2017 après fermet'!B79</f>
        <v>7438</v>
      </c>
      <c r="G12" s="210"/>
      <c r="H12" s="176"/>
      <c r="I12" s="219">
        <f>+'Bal. 30-11-2017 après fermet'!I79</f>
        <v>4000</v>
      </c>
      <c r="J12" s="69"/>
    </row>
    <row r="13" spans="3:11" ht="20" customHeight="1" x14ac:dyDescent="0.15">
      <c r="C13" s="69"/>
      <c r="D13" s="211"/>
      <c r="E13" s="208" t="str">
        <f>+'Bal. 30-11-2017 après fermet'!C80</f>
        <v>. Autres dépenses d’exploitation</v>
      </c>
      <c r="F13" s="209">
        <f>+'Bal. 30-11-2017 après fermet'!B80</f>
        <v>7498</v>
      </c>
      <c r="G13" s="210"/>
      <c r="H13" s="176"/>
      <c r="I13" s="219">
        <f>+'Bal. 30-11-2017 après fermet'!I80</f>
        <v>166000</v>
      </c>
      <c r="J13" s="69"/>
    </row>
    <row r="14" spans="3:11" ht="20" customHeight="1" x14ac:dyDescent="0.15">
      <c r="C14" s="69"/>
      <c r="D14" s="211"/>
      <c r="E14" s="208" t="str">
        <f>+'Bal. 30-11-2017 après fermet'!C83</f>
        <v>. Service câblé de musique</v>
      </c>
      <c r="F14" s="209">
        <f>+'Bal. 30-11-2017 après fermet'!B83</f>
        <v>7525</v>
      </c>
      <c r="G14" s="210"/>
      <c r="H14" s="176"/>
      <c r="I14" s="219">
        <f>+'Bal. 30-11-2017 après fermet'!I83</f>
        <v>5500</v>
      </c>
      <c r="J14" s="69"/>
      <c r="K14" t="s">
        <v>48</v>
      </c>
    </row>
    <row r="15" spans="3:11" ht="20" customHeight="1" x14ac:dyDescent="0.15">
      <c r="C15" s="69"/>
      <c r="D15" s="211"/>
      <c r="E15" s="208" t="str">
        <f>+'Bal. 30-11-2017 après fermet'!C86</f>
        <v>. Radio et télévision</v>
      </c>
      <c r="F15" s="209">
        <f>+'Bal. 30-11-2017 après fermet'!B86</f>
        <v>7615</v>
      </c>
      <c r="G15" s="210"/>
      <c r="H15" s="176"/>
      <c r="I15" s="219">
        <f>+'Bal. 30-11-2017 après fermet'!I86</f>
        <v>12000</v>
      </c>
      <c r="J15" s="69"/>
    </row>
    <row r="16" spans="3:11" ht="20" customHeight="1" x14ac:dyDescent="0.15">
      <c r="C16" s="69"/>
      <c r="D16" s="211"/>
      <c r="E16" s="208" t="str">
        <f>+'Bal. 30-11-2017 après fermet'!C89</f>
        <v>. Électricité</v>
      </c>
      <c r="F16" s="209">
        <f>+'Bal. 30-11-2017 après fermet'!B89</f>
        <v>7705</v>
      </c>
      <c r="G16" s="210"/>
      <c r="H16" s="176"/>
      <c r="I16" s="219">
        <f>+'Bal. 30-11-2017 après fermet'!I89</f>
        <v>11080</v>
      </c>
      <c r="J16" s="69"/>
    </row>
    <row r="17" spans="3:11" ht="20" customHeight="1" x14ac:dyDescent="0.15">
      <c r="C17" s="69"/>
      <c r="D17" s="211"/>
      <c r="E17" s="208" t="str">
        <f>+'Bal. 30-11-2017 après fermet'!C92</f>
        <v>. Télécommunications</v>
      </c>
      <c r="F17" s="209">
        <f>+'Bal. 30-11-2017 après fermet'!B92</f>
        <v>7820</v>
      </c>
      <c r="G17" s="210"/>
      <c r="H17" s="176"/>
      <c r="I17" s="219">
        <f>+'Bal. 30-11-2017 après fermet'!I92</f>
        <v>1108</v>
      </c>
      <c r="J17" s="69"/>
    </row>
    <row r="18" spans="3:11" ht="20" customHeight="1" x14ac:dyDescent="0.15">
      <c r="C18" s="69"/>
      <c r="D18" s="211"/>
      <c r="E18" s="208" t="str">
        <f>+'Bal. 30-11-2017 après fermet'!C95</f>
        <v>. Honoraires professionnels (comptable)</v>
      </c>
      <c r="F18" s="209">
        <f>+'Bal. 30-11-2017 après fermet'!B95</f>
        <v>7855</v>
      </c>
      <c r="G18" s="210"/>
      <c r="H18" s="176"/>
      <c r="I18" s="219">
        <f>+'Bal. 30-11-2017 après fermet'!I95</f>
        <v>3000</v>
      </c>
      <c r="J18" s="69"/>
    </row>
    <row r="19" spans="3:11" ht="20" customHeight="1" x14ac:dyDescent="0.15">
      <c r="C19" s="69"/>
      <c r="D19" s="211"/>
      <c r="E19" s="208" t="str">
        <f>+'Bal. 30-11-2017 après fermet'!C98</f>
        <v>. Entretien et réparation des équipements de cuisine</v>
      </c>
      <c r="F19" s="209">
        <f>+'Bal. 30-11-2017 après fermet'!B98</f>
        <v>7904</v>
      </c>
      <c r="G19" s="210"/>
      <c r="H19" s="176"/>
      <c r="I19" s="219">
        <f>+'Bal. 30-11-2017 après fermet'!I98</f>
        <v>6000</v>
      </c>
      <c r="J19" s="69"/>
    </row>
    <row r="20" spans="3:11" ht="20" customHeight="1" x14ac:dyDescent="0.15">
      <c r="C20" s="69"/>
      <c r="D20" s="211"/>
      <c r="E20" s="208" t="str">
        <f>+'Bal. 30-11-2017 après fermet'!C103</f>
        <v>. Frais de banque</v>
      </c>
      <c r="F20" s="209">
        <f>+'Bal. 30-11-2017 après fermet'!B103</f>
        <v>8100</v>
      </c>
      <c r="G20" s="210"/>
      <c r="H20" s="176"/>
      <c r="I20" s="219">
        <f>+'Bal. 30-11-2017 après fermet'!I103</f>
        <v>3300</v>
      </c>
      <c r="J20" s="69"/>
    </row>
    <row r="21" spans="3:11" ht="20" customHeight="1" x14ac:dyDescent="0.15">
      <c r="C21" s="69"/>
      <c r="D21" s="211"/>
      <c r="E21" s="208"/>
      <c r="F21" s="209"/>
      <c r="G21" s="210"/>
      <c r="H21" s="176"/>
      <c r="I21" s="219"/>
      <c r="J21" s="69"/>
    </row>
    <row r="22" spans="3:11" ht="20" customHeight="1" x14ac:dyDescent="0.15">
      <c r="C22" s="69"/>
      <c r="D22" s="211"/>
      <c r="E22" s="208"/>
      <c r="F22" s="209"/>
      <c r="G22" s="210"/>
      <c r="H22" s="176"/>
      <c r="I22" s="219"/>
      <c r="J22" s="69"/>
    </row>
    <row r="23" spans="3:11" ht="20" customHeight="1" x14ac:dyDescent="0.15">
      <c r="C23" s="69"/>
      <c r="D23" s="211"/>
      <c r="E23" s="208"/>
      <c r="F23" s="209"/>
      <c r="G23" s="210"/>
      <c r="H23" s="176"/>
      <c r="I23" s="219"/>
      <c r="J23" s="69"/>
    </row>
    <row r="24" spans="3:11" ht="20" customHeight="1" x14ac:dyDescent="0.15">
      <c r="C24" s="69"/>
      <c r="D24" s="211"/>
      <c r="E24" s="208"/>
      <c r="F24" s="209"/>
      <c r="G24" s="210"/>
      <c r="H24" s="176"/>
      <c r="I24" s="219"/>
      <c r="J24" s="69"/>
    </row>
    <row r="25" spans="3:11" ht="20" customHeight="1" x14ac:dyDescent="0.15">
      <c r="C25" s="69"/>
      <c r="D25" s="211"/>
      <c r="E25" s="208"/>
      <c r="F25" s="209"/>
      <c r="G25" s="210"/>
      <c r="H25" s="176"/>
      <c r="I25" s="219"/>
      <c r="J25" s="69"/>
    </row>
    <row r="26" spans="3:11" ht="20" customHeight="1" x14ac:dyDescent="0.15">
      <c r="C26" s="69"/>
      <c r="D26" s="211"/>
      <c r="E26" s="208"/>
      <c r="F26" s="209"/>
      <c r="G26" s="210">
        <f>+SUM(G6:G25)</f>
        <v>1108000</v>
      </c>
      <c r="H26" s="176"/>
      <c r="I26" s="210">
        <f>+SUM(I6:I25)</f>
        <v>959848</v>
      </c>
      <c r="J26" s="69"/>
    </row>
    <row r="27" spans="3:11" ht="20" customHeight="1" x14ac:dyDescent="0.15">
      <c r="C27" s="69"/>
      <c r="D27" s="211"/>
      <c r="E27" s="222" t="s">
        <v>138</v>
      </c>
      <c r="F27" s="209"/>
      <c r="G27" s="210"/>
      <c r="H27" s="176"/>
      <c r="I27" s="219">
        <f>+G26-I26</f>
        <v>148152</v>
      </c>
      <c r="J27" s="69"/>
    </row>
    <row r="28" spans="3:11" ht="20" customHeight="1" x14ac:dyDescent="0.15">
      <c r="C28" s="69"/>
      <c r="D28" s="212"/>
      <c r="E28" s="102"/>
      <c r="F28" s="213"/>
      <c r="G28" s="214"/>
      <c r="H28" s="177"/>
      <c r="I28" s="220"/>
      <c r="J28" s="69"/>
    </row>
    <row r="29" spans="3:11" ht="20" customHeight="1" thickBot="1" x14ac:dyDescent="0.2">
      <c r="C29" s="69"/>
      <c r="D29" s="215"/>
      <c r="E29" s="216"/>
      <c r="F29" s="217"/>
      <c r="G29" s="218">
        <f>+G26+G27</f>
        <v>1108000</v>
      </c>
      <c r="H29" s="178"/>
      <c r="I29" s="221">
        <f>+I26+I27</f>
        <v>1108000</v>
      </c>
      <c r="J29" s="69"/>
    </row>
    <row r="30" spans="3:11" ht="10" customHeight="1" thickTop="1" x14ac:dyDescent="0.15">
      <c r="C30" s="69"/>
      <c r="D30" s="75"/>
      <c r="E30" s="74"/>
      <c r="F30" s="74"/>
      <c r="G30" s="76"/>
      <c r="H30" s="74"/>
      <c r="I30" s="77"/>
      <c r="J30" s="69"/>
    </row>
    <row r="31" spans="3:11" ht="10" customHeight="1" x14ac:dyDescent="0.15">
      <c r="C31" s="78"/>
      <c r="D31" s="79"/>
      <c r="E31" s="78"/>
      <c r="F31" s="78"/>
      <c r="G31" s="80"/>
      <c r="H31" s="78"/>
      <c r="I31" s="78"/>
      <c r="J31" s="78"/>
      <c r="K31" s="78"/>
    </row>
    <row r="32" spans="3:11" ht="10" customHeight="1" x14ac:dyDescent="0.15">
      <c r="C32" s="78"/>
      <c r="D32" s="79"/>
      <c r="E32" s="78"/>
      <c r="F32" s="78"/>
      <c r="G32" s="80"/>
      <c r="H32" s="81"/>
      <c r="I32" s="80"/>
      <c r="J32" s="78"/>
      <c r="K32" s="78"/>
    </row>
    <row r="33" spans="3:11" ht="20" customHeight="1" x14ac:dyDescent="0.15">
      <c r="C33" s="78"/>
      <c r="D33" s="79"/>
      <c r="E33" s="78"/>
      <c r="F33" s="78"/>
      <c r="G33" s="80"/>
      <c r="H33" s="78"/>
      <c r="I33" s="82"/>
      <c r="J33" s="78"/>
      <c r="K33" s="78"/>
    </row>
    <row r="34" spans="3:11" ht="20" customHeight="1" x14ac:dyDescent="0.15">
      <c r="D34" s="2"/>
      <c r="E34" s="5"/>
      <c r="F34" s="5"/>
      <c r="G34" s="83"/>
      <c r="H34" s="5"/>
      <c r="I34" s="5"/>
    </row>
    <row r="35" spans="3:11" x14ac:dyDescent="0.15">
      <c r="D35" s="5"/>
      <c r="E35" s="5"/>
      <c r="F35" s="5"/>
      <c r="G35" s="5"/>
      <c r="H35" s="5"/>
      <c r="I35" s="5"/>
    </row>
    <row r="36" spans="3:11" x14ac:dyDescent="0.15">
      <c r="D36" s="5"/>
      <c r="E36" s="5"/>
      <c r="F36" s="5"/>
      <c r="G36" s="5"/>
      <c r="H36" s="5"/>
      <c r="I36" s="5"/>
    </row>
    <row r="37" spans="3:11" x14ac:dyDescent="0.15">
      <c r="D37" s="5"/>
      <c r="E37" s="5"/>
      <c r="F37" s="5"/>
      <c r="G37" s="5"/>
      <c r="H37" s="5"/>
      <c r="I37" s="5"/>
    </row>
    <row r="38" spans="3:11" x14ac:dyDescent="0.15">
      <c r="D38" s="5"/>
      <c r="E38" s="5"/>
      <c r="F38" s="5"/>
      <c r="G38" s="5"/>
      <c r="H38" s="5"/>
      <c r="I38" s="5"/>
    </row>
    <row r="39" spans="3:11" x14ac:dyDescent="0.15">
      <c r="D39" s="5"/>
      <c r="E39" s="5"/>
      <c r="F39" s="5"/>
      <c r="G39" s="5"/>
      <c r="H39" s="5"/>
      <c r="I39" s="5"/>
    </row>
    <row r="40" spans="3:11" x14ac:dyDescent="0.15">
      <c r="D40" s="5"/>
      <c r="E40" s="5"/>
      <c r="F40" s="5"/>
      <c r="G40" s="5"/>
      <c r="H40" s="5"/>
      <c r="I40" s="5"/>
    </row>
    <row r="41" spans="3:11" x14ac:dyDescent="0.15">
      <c r="D41" s="5"/>
      <c r="E41" s="5"/>
      <c r="F41" s="5"/>
      <c r="G41" s="5"/>
      <c r="H41" s="5"/>
      <c r="I41" s="5"/>
    </row>
    <row r="42" spans="3:11" x14ac:dyDescent="0.15">
      <c r="D42" s="5"/>
      <c r="E42" s="5"/>
      <c r="F42" s="5"/>
      <c r="G42" s="5"/>
      <c r="H42" s="5"/>
      <c r="I42" s="5"/>
    </row>
    <row r="43" spans="3:11" x14ac:dyDescent="0.15">
      <c r="D43" s="5"/>
      <c r="E43" s="5"/>
      <c r="F43" s="5"/>
      <c r="G43" s="5"/>
      <c r="H43" s="5"/>
      <c r="I43" s="5"/>
    </row>
    <row r="44" spans="3:11" x14ac:dyDescent="0.15">
      <c r="D44" s="5"/>
      <c r="E44" s="5"/>
      <c r="F44" s="5"/>
      <c r="G44" s="5"/>
      <c r="H44" s="5"/>
      <c r="I44" s="5"/>
    </row>
    <row r="45" spans="3:11" x14ac:dyDescent="0.15">
      <c r="D45" s="5"/>
      <c r="E45" s="5"/>
      <c r="F45" s="5"/>
      <c r="G45" s="5"/>
      <c r="H45" s="5"/>
      <c r="I45" s="5"/>
    </row>
    <row r="46" spans="3:11" x14ac:dyDescent="0.15">
      <c r="D46" s="5"/>
      <c r="E46" s="5"/>
      <c r="F46" s="5"/>
      <c r="G46" s="5"/>
      <c r="H46" s="5"/>
      <c r="I46" s="5"/>
    </row>
    <row r="47" spans="3:11" x14ac:dyDescent="0.15">
      <c r="D47" s="5"/>
      <c r="E47" s="5"/>
      <c r="F47" s="5"/>
      <c r="G47" s="5"/>
      <c r="H47" s="5"/>
      <c r="I47" s="5"/>
    </row>
    <row r="48" spans="3:11" x14ac:dyDescent="0.15">
      <c r="D48" s="5"/>
      <c r="E48" s="5"/>
      <c r="F48" s="5"/>
      <c r="G48" s="5"/>
      <c r="H48" s="5"/>
      <c r="I48" s="5"/>
    </row>
    <row r="49" spans="4:9" x14ac:dyDescent="0.15">
      <c r="D49" s="5"/>
      <c r="E49" s="5"/>
      <c r="F49" s="5"/>
      <c r="G49" s="5"/>
      <c r="H49" s="5"/>
      <c r="I49" s="5"/>
    </row>
    <row r="50" spans="4:9" x14ac:dyDescent="0.15">
      <c r="D50" s="5"/>
      <c r="E50" s="5"/>
      <c r="F50" s="5"/>
      <c r="G50" s="5"/>
      <c r="H50" s="5"/>
      <c r="I50" s="5"/>
    </row>
    <row r="51" spans="4:9" x14ac:dyDescent="0.15">
      <c r="D51" s="5"/>
      <c r="E51" s="5"/>
      <c r="F51" s="5"/>
      <c r="G51" s="5"/>
      <c r="H51" s="5"/>
      <c r="I51" s="5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I264"/>
  <sheetViews>
    <sheetView zoomScale="125" zoomScaleNormal="125" zoomScalePageLayoutView="125" workbookViewId="0">
      <pane xSplit="8" ySplit="6" topLeftCell="I100" activePane="bottomRight" state="frozen"/>
      <selection pane="topRight" activeCell="H1" sqref="H1"/>
      <selection pane="bottomLeft" activeCell="A5" sqref="A5"/>
      <selection pane="bottomRight" activeCell="M113" sqref="M113"/>
    </sheetView>
  </sheetViews>
  <sheetFormatPr baseColWidth="10" defaultRowHeight="13" x14ac:dyDescent="0.15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6.5" bestFit="1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5" ht="16" x14ac:dyDescent="0.25">
      <c r="B2" s="3"/>
      <c r="C2" s="185" t="str">
        <f>+'Bal. 30-11-2017'!C2:H2</f>
        <v>Chez Super Frida inc.  (1)</v>
      </c>
      <c r="D2" s="186"/>
      <c r="E2" s="186"/>
      <c r="F2" s="186"/>
      <c r="G2" s="186"/>
      <c r="H2" s="186"/>
      <c r="I2" s="189" t="s">
        <v>84</v>
      </c>
      <c r="J2" s="190"/>
      <c r="K2" s="190"/>
      <c r="M2" s="200" t="s">
        <v>88</v>
      </c>
      <c r="N2" s="191"/>
      <c r="O2" s="191"/>
      <c r="Q2" s="189" t="s">
        <v>89</v>
      </c>
      <c r="R2" s="190"/>
      <c r="S2" s="190"/>
      <c r="U2" s="192"/>
      <c r="V2" s="191"/>
      <c r="W2" s="191"/>
      <c r="Y2" s="193"/>
      <c r="Z2" s="188"/>
      <c r="AA2" s="188"/>
      <c r="AC2" s="193"/>
      <c r="AD2" s="188"/>
      <c r="AE2" s="188"/>
      <c r="AG2" s="192"/>
      <c r="AH2" s="191"/>
      <c r="AI2" s="191"/>
    </row>
    <row r="3" spans="2:35" ht="17" x14ac:dyDescent="0.25">
      <c r="B3" s="3"/>
      <c r="C3" s="185" t="s">
        <v>84</v>
      </c>
      <c r="D3" s="186"/>
      <c r="E3" s="186"/>
      <c r="F3" s="186"/>
      <c r="G3" s="186"/>
      <c r="H3" s="186"/>
      <c r="I3" s="190"/>
      <c r="J3" s="190"/>
      <c r="K3" s="190"/>
      <c r="L3" s="25"/>
      <c r="M3" s="191"/>
      <c r="N3" s="191"/>
      <c r="O3" s="191"/>
      <c r="Q3" s="190"/>
      <c r="R3" s="190"/>
      <c r="S3" s="190"/>
      <c r="U3" s="191"/>
      <c r="V3" s="191"/>
      <c r="W3" s="191"/>
      <c r="Y3" s="188"/>
      <c r="Z3" s="188"/>
      <c r="AA3" s="188"/>
      <c r="AC3" s="188"/>
      <c r="AD3" s="188"/>
      <c r="AE3" s="188"/>
      <c r="AG3" s="191"/>
      <c r="AH3" s="191"/>
      <c r="AI3" s="191"/>
    </row>
    <row r="4" spans="2:35" ht="17" x14ac:dyDescent="0.25">
      <c r="B4" s="3"/>
      <c r="C4" s="4"/>
      <c r="I4" s="191"/>
      <c r="J4" s="191"/>
      <c r="K4" s="191"/>
      <c r="L4" s="25"/>
      <c r="M4" s="191"/>
      <c r="N4" s="191"/>
      <c r="O4" s="191"/>
      <c r="Q4" s="190"/>
      <c r="R4" s="190"/>
      <c r="S4" s="190"/>
      <c r="U4" s="51"/>
      <c r="V4" s="51"/>
      <c r="W4" s="51"/>
      <c r="Y4" s="50"/>
      <c r="Z4" s="50"/>
      <c r="AA4" s="50"/>
      <c r="AC4" s="50"/>
      <c r="AD4" s="50"/>
      <c r="AE4" s="50"/>
      <c r="AG4" s="51"/>
      <c r="AH4" s="51"/>
      <c r="AI4" s="51"/>
    </row>
    <row r="5" spans="2:35" ht="16" x14ac:dyDescent="0.2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</row>
    <row r="6" spans="2:35" ht="20" x14ac:dyDescent="0.4">
      <c r="B6" s="3"/>
      <c r="I6" s="26" t="s">
        <v>6</v>
      </c>
      <c r="J6" s="11"/>
      <c r="K6" s="26" t="s">
        <v>46</v>
      </c>
      <c r="M6" s="38" t="str">
        <f>+I6</f>
        <v>Débit</v>
      </c>
      <c r="N6" s="10" t="s">
        <v>49</v>
      </c>
      <c r="O6" s="27" t="s">
        <v>46</v>
      </c>
      <c r="Q6" s="87" t="str">
        <f>+M6</f>
        <v>Débit</v>
      </c>
      <c r="R6" s="10"/>
      <c r="S6" s="88" t="s">
        <v>46</v>
      </c>
      <c r="U6" s="52"/>
      <c r="W6" s="52"/>
      <c r="Y6" s="52"/>
      <c r="AA6" s="52"/>
      <c r="AC6" s="52"/>
      <c r="AE6" s="52"/>
      <c r="AG6" s="52"/>
      <c r="AI6" s="52"/>
    </row>
    <row r="7" spans="2:35" ht="20" customHeight="1" x14ac:dyDescent="0.3">
      <c r="B7" s="7"/>
      <c r="C7" s="194" t="s">
        <v>95</v>
      </c>
      <c r="D7" s="196"/>
      <c r="E7" s="196"/>
      <c r="F7" s="196"/>
      <c r="G7" s="196"/>
      <c r="H7" s="5"/>
      <c r="I7" s="8"/>
      <c r="J7" s="12"/>
      <c r="K7" s="8"/>
      <c r="L7" s="5"/>
      <c r="M7" s="84" t="s">
        <v>48</v>
      </c>
      <c r="N7" s="39"/>
      <c r="O7" s="84" t="s">
        <v>48</v>
      </c>
      <c r="P7" s="3"/>
      <c r="Q7" s="94" t="s">
        <v>48</v>
      </c>
      <c r="R7" s="89"/>
      <c r="S7" s="95" t="s">
        <v>48</v>
      </c>
      <c r="U7" s="54"/>
      <c r="V7" s="54"/>
      <c r="W7" s="54"/>
      <c r="X7" s="28"/>
      <c r="Y7" s="54"/>
      <c r="Z7" s="54"/>
      <c r="AA7" s="54"/>
      <c r="AC7" s="54"/>
      <c r="AD7" s="54"/>
      <c r="AE7" s="54"/>
      <c r="AG7" s="54"/>
      <c r="AH7" s="54"/>
      <c r="AI7" s="54"/>
    </row>
    <row r="8" spans="2:35" ht="20" customHeight="1" x14ac:dyDescent="0.3">
      <c r="B8" s="7"/>
      <c r="C8" s="179"/>
      <c r="D8" s="180"/>
      <c r="E8" s="180"/>
      <c r="F8" s="180"/>
      <c r="G8" s="180"/>
      <c r="H8" s="5"/>
      <c r="I8" s="8"/>
      <c r="J8" s="12"/>
      <c r="K8" s="8"/>
      <c r="L8" s="5"/>
      <c r="M8" s="84"/>
      <c r="N8" s="39"/>
      <c r="O8" s="84"/>
      <c r="P8" s="3"/>
      <c r="Q8" s="94"/>
      <c r="R8" s="89"/>
      <c r="S8" s="95"/>
      <c r="U8" s="54"/>
      <c r="V8" s="54"/>
      <c r="W8" s="54"/>
      <c r="X8" s="28"/>
      <c r="Y8" s="54"/>
      <c r="Z8" s="54"/>
      <c r="AA8" s="54"/>
      <c r="AC8" s="54"/>
      <c r="AD8" s="54"/>
      <c r="AE8" s="54"/>
      <c r="AG8" s="54"/>
      <c r="AH8" s="54"/>
      <c r="AI8" s="54"/>
    </row>
    <row r="9" spans="2:35" ht="16" x14ac:dyDescent="0.2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84" t="s">
        <v>48</v>
      </c>
      <c r="N9" s="39"/>
      <c r="O9" s="84" t="s">
        <v>48</v>
      </c>
      <c r="P9" s="3"/>
      <c r="Q9" s="94" t="s">
        <v>48</v>
      </c>
      <c r="R9" s="89"/>
      <c r="S9" s="95" t="s">
        <v>48</v>
      </c>
      <c r="U9" s="54"/>
      <c r="V9" s="54"/>
      <c r="W9" s="54"/>
      <c r="X9" s="28"/>
      <c r="Y9" s="54"/>
      <c r="Z9" s="54"/>
      <c r="AA9" s="54"/>
      <c r="AC9" s="54"/>
      <c r="AD9" s="54"/>
      <c r="AE9" s="54"/>
      <c r="AG9" s="54"/>
      <c r="AH9" s="54"/>
      <c r="AI9" s="54"/>
    </row>
    <row r="10" spans="2:35" ht="16" x14ac:dyDescent="0.2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85">
        <v>0</v>
      </c>
      <c r="N10" s="23"/>
      <c r="O10" s="85">
        <v>0</v>
      </c>
      <c r="P10" s="3"/>
      <c r="Q10" s="95">
        <f>+I10</f>
        <v>1500</v>
      </c>
      <c r="R10" s="90"/>
      <c r="S10" s="95">
        <v>0</v>
      </c>
      <c r="U10" s="56"/>
      <c r="V10" s="56"/>
      <c r="W10" s="56"/>
      <c r="X10" s="28"/>
      <c r="Y10" s="56"/>
      <c r="Z10" s="56"/>
      <c r="AA10" s="56"/>
      <c r="AC10" s="56"/>
      <c r="AD10" s="56"/>
      <c r="AE10" s="56"/>
      <c r="AG10" s="56"/>
      <c r="AH10" s="56"/>
      <c r="AI10" s="56"/>
    </row>
    <row r="11" spans="2:35" ht="16" x14ac:dyDescent="0.25">
      <c r="B11" s="7">
        <v>1150</v>
      </c>
      <c r="C11" s="2" t="s">
        <v>24</v>
      </c>
      <c r="D11" s="2"/>
      <c r="E11" s="2"/>
      <c r="F11" s="2"/>
      <c r="G11" s="2"/>
      <c r="H11" s="5"/>
      <c r="I11" s="8">
        <v>150000</v>
      </c>
      <c r="J11" s="12"/>
      <c r="K11" s="8"/>
      <c r="L11" s="5"/>
      <c r="M11" s="85">
        <v>0</v>
      </c>
      <c r="N11" s="23"/>
      <c r="O11" s="85">
        <v>0</v>
      </c>
      <c r="P11" s="3"/>
      <c r="Q11" s="95">
        <f>+I11</f>
        <v>150000</v>
      </c>
      <c r="R11" s="90"/>
      <c r="S11" s="95">
        <v>0</v>
      </c>
      <c r="U11" s="56"/>
      <c r="V11" s="56"/>
      <c r="W11" s="56"/>
      <c r="X11" s="28"/>
      <c r="Y11" s="56"/>
      <c r="Z11" s="56"/>
      <c r="AA11" s="56"/>
      <c r="AC11" s="56"/>
      <c r="AD11" s="56"/>
      <c r="AE11" s="56"/>
      <c r="AG11" s="56"/>
      <c r="AH11" s="56"/>
      <c r="AI11" s="56"/>
    </row>
    <row r="12" spans="2:35" ht="16" x14ac:dyDescent="0.2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85"/>
      <c r="N12" s="23"/>
      <c r="O12" s="85"/>
      <c r="P12" s="3"/>
      <c r="Q12" s="95"/>
      <c r="R12" s="90"/>
      <c r="S12" s="95"/>
      <c r="U12" s="56"/>
      <c r="V12" s="56"/>
      <c r="W12" s="56"/>
      <c r="X12" s="28"/>
      <c r="Y12" s="56"/>
      <c r="Z12" s="56"/>
      <c r="AA12" s="56"/>
      <c r="AC12" s="56"/>
      <c r="AD12" s="56"/>
      <c r="AE12" s="56"/>
      <c r="AG12" s="56"/>
      <c r="AH12" s="56"/>
      <c r="AI12" s="56"/>
    </row>
    <row r="13" spans="2:35" ht="16" x14ac:dyDescent="0.2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85" t="s">
        <v>48</v>
      </c>
      <c r="N13" s="23"/>
      <c r="O13" s="85" t="s">
        <v>48</v>
      </c>
      <c r="P13" s="3"/>
      <c r="Q13" s="95" t="s">
        <v>48</v>
      </c>
      <c r="R13" s="90"/>
      <c r="S13" s="95" t="s">
        <v>48</v>
      </c>
      <c r="U13" s="56"/>
      <c r="V13" s="56"/>
      <c r="W13" s="56"/>
      <c r="X13" s="28"/>
      <c r="Y13" s="56"/>
      <c r="Z13" s="56"/>
      <c r="AA13" s="56"/>
      <c r="AC13" s="56"/>
      <c r="AD13" s="56"/>
      <c r="AE13" s="56"/>
      <c r="AG13" s="56"/>
      <c r="AH13" s="56"/>
      <c r="AI13" s="56"/>
    </row>
    <row r="14" spans="2:35" ht="16" x14ac:dyDescent="0.2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85">
        <v>0</v>
      </c>
      <c r="N14" s="23"/>
      <c r="O14" s="85">
        <v>0</v>
      </c>
      <c r="P14" s="3"/>
      <c r="Q14" s="95">
        <f>+I14</f>
        <v>5000</v>
      </c>
      <c r="R14" s="90"/>
      <c r="S14" s="95">
        <v>0</v>
      </c>
      <c r="U14" s="56"/>
      <c r="V14" s="56"/>
      <c r="W14" s="56"/>
      <c r="X14" s="28"/>
      <c r="Y14" s="56"/>
      <c r="Z14" s="56"/>
      <c r="AA14" s="56"/>
      <c r="AC14" s="56"/>
      <c r="AD14" s="56"/>
      <c r="AE14" s="56"/>
      <c r="AG14" s="56"/>
      <c r="AH14" s="56"/>
      <c r="AI14" s="56"/>
    </row>
    <row r="15" spans="2:35" ht="16" x14ac:dyDescent="0.2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85">
        <v>0</v>
      </c>
      <c r="N15" s="23"/>
      <c r="O15" s="85">
        <v>0</v>
      </c>
      <c r="P15" s="3"/>
      <c r="Q15" s="95">
        <v>0</v>
      </c>
      <c r="R15" s="90"/>
      <c r="S15" s="95">
        <f>+K15</f>
        <v>500</v>
      </c>
      <c r="U15" s="56"/>
      <c r="V15" s="56"/>
      <c r="W15" s="56"/>
      <c r="X15" s="28"/>
      <c r="Y15" s="56"/>
      <c r="Z15" s="56"/>
      <c r="AA15" s="56"/>
      <c r="AC15" s="56"/>
      <c r="AD15" s="56"/>
      <c r="AE15" s="56"/>
      <c r="AG15" s="56"/>
      <c r="AH15" s="56"/>
      <c r="AI15" s="56"/>
    </row>
    <row r="16" spans="2:35" ht="16" x14ac:dyDescent="0.2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85">
        <v>0</v>
      </c>
      <c r="N16" s="23"/>
      <c r="O16" s="85">
        <v>0</v>
      </c>
      <c r="P16" s="3"/>
      <c r="Q16" s="95">
        <f>+I16</f>
        <v>0</v>
      </c>
      <c r="R16" s="90"/>
      <c r="S16" s="95">
        <v>0</v>
      </c>
      <c r="U16" s="56"/>
      <c r="V16" s="56"/>
      <c r="W16" s="56"/>
      <c r="X16" s="28"/>
      <c r="Y16" s="56"/>
      <c r="Z16" s="56"/>
      <c r="AA16" s="56"/>
      <c r="AC16" s="56"/>
      <c r="AD16" s="56"/>
      <c r="AE16" s="56"/>
      <c r="AG16" s="56"/>
      <c r="AH16" s="56"/>
      <c r="AI16" s="56"/>
    </row>
    <row r="17" spans="2:35" ht="16" x14ac:dyDescent="0.2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85"/>
      <c r="N17" s="23"/>
      <c r="O17" s="85"/>
      <c r="P17" s="3"/>
      <c r="Q17" s="95"/>
      <c r="R17" s="90"/>
      <c r="S17" s="95"/>
      <c r="U17" s="56"/>
      <c r="V17" s="56"/>
      <c r="W17" s="56"/>
      <c r="X17" s="28"/>
      <c r="Y17" s="56"/>
      <c r="Z17" s="56"/>
      <c r="AA17" s="56"/>
      <c r="AC17" s="56"/>
      <c r="AD17" s="56"/>
      <c r="AE17" s="56"/>
      <c r="AG17" s="56"/>
      <c r="AH17" s="56"/>
      <c r="AI17" s="56"/>
    </row>
    <row r="18" spans="2:35" ht="16" x14ac:dyDescent="0.2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85" t="s">
        <v>48</v>
      </c>
      <c r="N18" s="23"/>
      <c r="O18" s="85" t="s">
        <v>48</v>
      </c>
      <c r="P18" s="3"/>
      <c r="Q18" s="95" t="s">
        <v>48</v>
      </c>
      <c r="R18" s="91"/>
      <c r="S18" s="95" t="s">
        <v>48</v>
      </c>
      <c r="U18" s="56"/>
      <c r="V18" s="56"/>
      <c r="W18" s="56"/>
      <c r="X18" s="28"/>
      <c r="Y18" s="56"/>
      <c r="Z18" s="56"/>
      <c r="AA18" s="56"/>
      <c r="AC18" s="56"/>
      <c r="AD18" s="56"/>
      <c r="AE18" s="56"/>
      <c r="AG18" s="56"/>
      <c r="AH18" s="56"/>
      <c r="AI18" s="56"/>
    </row>
    <row r="19" spans="2:35" ht="16" x14ac:dyDescent="0.2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85">
        <v>0</v>
      </c>
      <c r="N19" s="23"/>
      <c r="O19" s="85">
        <v>0</v>
      </c>
      <c r="P19" s="3"/>
      <c r="Q19" s="95">
        <f>+I19</f>
        <v>15000</v>
      </c>
      <c r="R19" s="91"/>
      <c r="S19" s="95">
        <v>0</v>
      </c>
      <c r="U19" s="56"/>
      <c r="V19" s="56"/>
      <c r="W19" s="56"/>
      <c r="X19" s="28"/>
      <c r="Y19" s="56"/>
      <c r="Z19" s="56"/>
      <c r="AA19" s="56"/>
      <c r="AC19" s="56"/>
      <c r="AD19" s="56"/>
      <c r="AE19" s="56"/>
      <c r="AG19" s="56"/>
      <c r="AH19" s="56"/>
      <c r="AI19" s="56"/>
    </row>
    <row r="20" spans="2:35" ht="16" x14ac:dyDescent="0.2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85">
        <v>0</v>
      </c>
      <c r="N20" s="23"/>
      <c r="O20" s="85">
        <v>0</v>
      </c>
      <c r="P20" s="3"/>
      <c r="Q20" s="95">
        <f>+I20</f>
        <v>25000</v>
      </c>
      <c r="R20" s="91"/>
      <c r="S20" s="95">
        <v>0</v>
      </c>
      <c r="U20" s="56"/>
      <c r="V20" s="56"/>
      <c r="W20" s="56"/>
      <c r="X20" s="28"/>
      <c r="Y20" s="56"/>
      <c r="Z20" s="56"/>
      <c r="AA20" s="56"/>
      <c r="AC20" s="56"/>
      <c r="AD20" s="56"/>
      <c r="AE20" s="56"/>
      <c r="AG20" s="56"/>
      <c r="AH20" s="56"/>
      <c r="AI20" s="56"/>
    </row>
    <row r="21" spans="2:35" ht="16" x14ac:dyDescent="0.2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85">
        <v>0</v>
      </c>
      <c r="N21" s="23"/>
      <c r="O21" s="85">
        <v>0</v>
      </c>
      <c r="P21" s="3"/>
      <c r="Q21" s="95">
        <f>+I21</f>
        <v>1500</v>
      </c>
      <c r="R21" s="91"/>
      <c r="S21" s="95">
        <v>0</v>
      </c>
      <c r="U21" s="56"/>
      <c r="V21" s="56"/>
      <c r="W21" s="56"/>
      <c r="X21" s="28"/>
      <c r="Y21" s="56"/>
      <c r="Z21" s="56"/>
      <c r="AA21" s="56"/>
      <c r="AC21" s="56"/>
      <c r="AD21" s="56"/>
      <c r="AE21" s="56"/>
      <c r="AG21" s="56"/>
      <c r="AH21" s="56"/>
      <c r="AI21" s="56"/>
    </row>
    <row r="22" spans="2:35" ht="16" x14ac:dyDescent="0.2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85"/>
      <c r="N22" s="23"/>
      <c r="O22" s="85"/>
      <c r="P22" s="3"/>
      <c r="Q22" s="95"/>
      <c r="R22" s="91"/>
      <c r="S22" s="95"/>
      <c r="U22" s="56"/>
      <c r="V22" s="56"/>
      <c r="W22" s="56"/>
      <c r="X22" s="28"/>
      <c r="Y22" s="56"/>
      <c r="Z22" s="56"/>
      <c r="AA22" s="56"/>
      <c r="AC22" s="56"/>
      <c r="AD22" s="56"/>
      <c r="AE22" s="56"/>
      <c r="AG22" s="56"/>
      <c r="AH22" s="56"/>
      <c r="AI22" s="56"/>
    </row>
    <row r="23" spans="2:35" ht="16" x14ac:dyDescent="0.2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85" t="s">
        <v>48</v>
      </c>
      <c r="N23" s="23"/>
      <c r="O23" s="85" t="s">
        <v>48</v>
      </c>
      <c r="P23" s="3"/>
      <c r="Q23" s="95" t="s">
        <v>48</v>
      </c>
      <c r="R23" s="91"/>
      <c r="S23" s="95" t="s">
        <v>48</v>
      </c>
      <c r="U23" s="56"/>
      <c r="V23" s="56"/>
      <c r="W23" s="56"/>
      <c r="X23" s="28"/>
      <c r="Y23" s="56"/>
      <c r="Z23" s="56"/>
      <c r="AA23" s="56"/>
      <c r="AC23" s="56"/>
      <c r="AD23" s="56"/>
      <c r="AE23" s="56"/>
      <c r="AG23" s="56"/>
      <c r="AH23" s="56"/>
      <c r="AI23" s="56"/>
    </row>
    <row r="24" spans="2:35" ht="16" x14ac:dyDescent="0.25">
      <c r="B24" s="7">
        <v>1400</v>
      </c>
      <c r="C24" s="2" t="s">
        <v>109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85">
        <v>0</v>
      </c>
      <c r="N24" s="23"/>
      <c r="O24" s="85">
        <v>0</v>
      </c>
      <c r="P24" s="3"/>
      <c r="Q24" s="95">
        <f>+I24</f>
        <v>2772</v>
      </c>
      <c r="R24" s="91"/>
      <c r="S24" s="95">
        <v>0</v>
      </c>
      <c r="U24" s="56"/>
      <c r="V24" s="56"/>
      <c r="W24" s="56"/>
      <c r="X24" s="28"/>
      <c r="Y24" s="56"/>
      <c r="Z24" s="56"/>
      <c r="AA24" s="56"/>
      <c r="AC24" s="56"/>
      <c r="AD24" s="56"/>
      <c r="AE24" s="56"/>
      <c r="AG24" s="56"/>
      <c r="AH24" s="56"/>
      <c r="AI24" s="56"/>
    </row>
    <row r="25" spans="2:35" ht="16" x14ac:dyDescent="0.25">
      <c r="B25" s="7">
        <v>1410</v>
      </c>
      <c r="C25" s="2" t="s">
        <v>110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85">
        <v>0</v>
      </c>
      <c r="N25" s="23"/>
      <c r="O25" s="85">
        <v>0</v>
      </c>
      <c r="P25" s="3"/>
      <c r="Q25" s="95">
        <f>+I25</f>
        <v>2000</v>
      </c>
      <c r="R25" s="91"/>
      <c r="S25" s="95">
        <v>0</v>
      </c>
      <c r="U25" s="56"/>
      <c r="V25" s="56"/>
      <c r="W25" s="56"/>
      <c r="X25" s="28"/>
      <c r="Y25" s="56"/>
      <c r="Z25" s="56"/>
      <c r="AA25" s="56"/>
      <c r="AC25" s="56"/>
      <c r="AD25" s="56"/>
      <c r="AE25" s="56"/>
      <c r="AG25" s="56"/>
      <c r="AH25" s="56"/>
      <c r="AI25" s="56"/>
    </row>
    <row r="26" spans="2:35" ht="16" x14ac:dyDescent="0.25">
      <c r="B26" s="7">
        <v>1450</v>
      </c>
      <c r="C26" s="2" t="s">
        <v>111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85">
        <v>0</v>
      </c>
      <c r="N26" s="23"/>
      <c r="O26" s="85">
        <v>0</v>
      </c>
      <c r="P26" s="3"/>
      <c r="Q26" s="95">
        <f>+I26</f>
        <v>700</v>
      </c>
      <c r="R26" s="91"/>
      <c r="S26" s="95">
        <v>0</v>
      </c>
      <c r="U26" s="56"/>
      <c r="V26" s="56"/>
      <c r="W26" s="56"/>
      <c r="X26" s="28"/>
      <c r="Y26" s="56"/>
      <c r="Z26" s="56"/>
      <c r="AA26" s="56"/>
      <c r="AC26" s="56"/>
      <c r="AD26" s="56"/>
      <c r="AE26" s="56"/>
      <c r="AG26" s="56"/>
      <c r="AH26" s="56"/>
      <c r="AI26" s="56"/>
    </row>
    <row r="27" spans="2:35" ht="16" x14ac:dyDescent="0.2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85"/>
      <c r="N27" s="23"/>
      <c r="O27" s="85"/>
      <c r="P27" s="3"/>
      <c r="Q27" s="95"/>
      <c r="R27" s="91"/>
      <c r="S27" s="95"/>
      <c r="U27" s="56"/>
      <c r="V27" s="56"/>
      <c r="W27" s="56"/>
      <c r="X27" s="28"/>
      <c r="Y27" s="56"/>
      <c r="Z27" s="56"/>
      <c r="AA27" s="56"/>
      <c r="AC27" s="56"/>
      <c r="AD27" s="56"/>
      <c r="AE27" s="56"/>
      <c r="AG27" s="56"/>
      <c r="AH27" s="56"/>
      <c r="AI27" s="56"/>
    </row>
    <row r="28" spans="2:35" ht="16" x14ac:dyDescent="0.2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85" t="s">
        <v>48</v>
      </c>
      <c r="N28" s="23"/>
      <c r="O28" s="85" t="s">
        <v>48</v>
      </c>
      <c r="P28" s="3"/>
      <c r="Q28" s="95" t="s">
        <v>48</v>
      </c>
      <c r="R28" s="91"/>
      <c r="S28" s="95" t="s">
        <v>48</v>
      </c>
      <c r="U28" s="56"/>
      <c r="V28" s="56"/>
      <c r="W28" s="56"/>
      <c r="X28" s="28"/>
      <c r="Y28" s="56"/>
      <c r="Z28" s="56"/>
      <c r="AA28" s="56"/>
      <c r="AC28" s="56"/>
      <c r="AD28" s="56"/>
      <c r="AE28" s="56"/>
      <c r="AG28" s="56"/>
      <c r="AH28" s="56"/>
      <c r="AI28" s="56"/>
    </row>
    <row r="29" spans="2:35" ht="16" x14ac:dyDescent="0.2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85">
        <v>0</v>
      </c>
      <c r="N29" s="23"/>
      <c r="O29" s="85">
        <v>0</v>
      </c>
      <c r="P29" s="3"/>
      <c r="Q29" s="95">
        <f>+I29</f>
        <v>120000</v>
      </c>
      <c r="R29" s="91"/>
      <c r="S29" s="95">
        <v>0</v>
      </c>
      <c r="U29" s="56"/>
      <c r="V29" s="56"/>
      <c r="W29" s="56"/>
      <c r="X29" s="28"/>
      <c r="Y29" s="56"/>
      <c r="Z29" s="56"/>
      <c r="AA29" s="56"/>
      <c r="AC29" s="56"/>
      <c r="AD29" s="56"/>
      <c r="AE29" s="56"/>
      <c r="AG29" s="56"/>
      <c r="AH29" s="56"/>
      <c r="AI29" s="56"/>
    </row>
    <row r="30" spans="2:35" ht="16" x14ac:dyDescent="0.25">
      <c r="B30" s="7">
        <v>1501</v>
      </c>
      <c r="C30" s="2" t="s">
        <v>96</v>
      </c>
      <c r="D30" s="2"/>
      <c r="E30" s="2"/>
      <c r="F30" s="2"/>
      <c r="G30" s="2"/>
      <c r="H30" s="5"/>
      <c r="I30" s="8"/>
      <c r="J30" s="12"/>
      <c r="K30" s="8">
        <v>24000</v>
      </c>
      <c r="L30" s="5"/>
      <c r="M30" s="85">
        <v>0</v>
      </c>
      <c r="N30" s="23"/>
      <c r="O30" s="85">
        <v>0</v>
      </c>
      <c r="P30" s="3"/>
      <c r="Q30" s="95">
        <v>0</v>
      </c>
      <c r="R30" s="91"/>
      <c r="S30" s="95">
        <f>+K30</f>
        <v>24000</v>
      </c>
      <c r="U30" s="56"/>
      <c r="V30" s="56"/>
      <c r="W30" s="56"/>
      <c r="X30" s="28"/>
      <c r="Y30" s="56"/>
      <c r="Z30" s="56"/>
      <c r="AA30" s="56"/>
      <c r="AC30" s="56"/>
      <c r="AD30" s="56"/>
      <c r="AE30" s="56"/>
      <c r="AG30" s="56"/>
      <c r="AH30" s="56"/>
      <c r="AI30" s="56"/>
    </row>
    <row r="31" spans="2:35" ht="16" x14ac:dyDescent="0.2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85"/>
      <c r="N31" s="23"/>
      <c r="O31" s="85"/>
      <c r="P31" s="3"/>
      <c r="Q31" s="95"/>
      <c r="R31" s="91"/>
      <c r="S31" s="95"/>
      <c r="U31" s="56"/>
      <c r="V31" s="56"/>
      <c r="W31" s="56"/>
      <c r="X31" s="28"/>
      <c r="Y31" s="56"/>
      <c r="Z31" s="56"/>
      <c r="AA31" s="56"/>
      <c r="AC31" s="56"/>
      <c r="AD31" s="56"/>
      <c r="AE31" s="56"/>
      <c r="AG31" s="56"/>
      <c r="AH31" s="56"/>
      <c r="AI31" s="56"/>
    </row>
    <row r="32" spans="2:35" ht="16" x14ac:dyDescent="0.2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85" t="s">
        <v>48</v>
      </c>
      <c r="N32" s="23"/>
      <c r="O32" s="85" t="s">
        <v>48</v>
      </c>
      <c r="P32" s="3"/>
      <c r="Q32" s="95" t="s">
        <v>48</v>
      </c>
      <c r="R32" s="91"/>
      <c r="S32" s="95" t="s">
        <v>48</v>
      </c>
      <c r="U32" s="56"/>
      <c r="V32" s="56"/>
      <c r="W32" s="56"/>
      <c r="X32" s="28"/>
      <c r="Y32" s="56"/>
      <c r="Z32" s="56"/>
      <c r="AA32" s="56"/>
      <c r="AC32" s="56"/>
      <c r="AD32" s="56"/>
      <c r="AE32" s="56"/>
      <c r="AG32" s="56"/>
      <c r="AH32" s="56"/>
      <c r="AI32" s="56"/>
    </row>
    <row r="33" spans="2:35" ht="16" x14ac:dyDescent="0.2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85">
        <v>0</v>
      </c>
      <c r="N33" s="23"/>
      <c r="O33" s="85">
        <v>0</v>
      </c>
      <c r="P33" s="3"/>
      <c r="Q33" s="95">
        <f>+I33</f>
        <v>5000</v>
      </c>
      <c r="R33" s="91"/>
      <c r="S33" s="95">
        <v>0</v>
      </c>
      <c r="U33" s="56"/>
      <c r="V33" s="56"/>
      <c r="W33" s="56"/>
      <c r="X33" s="28"/>
      <c r="Y33" s="56"/>
      <c r="Z33" s="56"/>
      <c r="AA33" s="56"/>
      <c r="AC33" s="56"/>
      <c r="AD33" s="56"/>
      <c r="AE33" s="56"/>
      <c r="AG33" s="56"/>
      <c r="AH33" s="56"/>
      <c r="AI33" s="56"/>
    </row>
    <row r="34" spans="2:35" ht="16" x14ac:dyDescent="0.25">
      <c r="B34" s="7">
        <v>1601</v>
      </c>
      <c r="C34" s="2" t="s">
        <v>97</v>
      </c>
      <c r="D34" s="2"/>
      <c r="E34" s="2"/>
      <c r="F34" s="2"/>
      <c r="G34" s="2"/>
      <c r="H34" s="5"/>
      <c r="I34" s="8"/>
      <c r="J34" s="12"/>
      <c r="K34" s="8">
        <v>2000</v>
      </c>
      <c r="L34" s="5"/>
      <c r="M34" s="85">
        <v>0</v>
      </c>
      <c r="N34" s="23"/>
      <c r="O34" s="85">
        <v>0</v>
      </c>
      <c r="P34" s="3"/>
      <c r="Q34" s="95">
        <v>0</v>
      </c>
      <c r="R34" s="91"/>
      <c r="S34" s="95">
        <f>+K34</f>
        <v>2000</v>
      </c>
      <c r="U34" s="56"/>
      <c r="V34" s="56"/>
      <c r="W34" s="56"/>
      <c r="X34" s="28"/>
      <c r="Y34" s="56"/>
      <c r="Z34" s="56"/>
      <c r="AA34" s="56"/>
      <c r="AC34" s="56"/>
      <c r="AD34" s="56"/>
      <c r="AE34" s="56"/>
      <c r="AG34" s="56"/>
      <c r="AH34" s="56"/>
      <c r="AI34" s="56"/>
    </row>
    <row r="35" spans="2:35" ht="16" x14ac:dyDescent="0.2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85" t="s">
        <v>48</v>
      </c>
      <c r="N35" s="23"/>
      <c r="O35" s="85" t="s">
        <v>48</v>
      </c>
      <c r="P35" s="3"/>
      <c r="Q35" s="95" t="s">
        <v>48</v>
      </c>
      <c r="R35" s="91"/>
      <c r="S35" s="95" t="s">
        <v>48</v>
      </c>
      <c r="U35" s="56"/>
      <c r="V35" s="56"/>
      <c r="W35" s="56"/>
      <c r="X35" s="28"/>
      <c r="Y35" s="56"/>
      <c r="Z35" s="56"/>
      <c r="AA35" s="56"/>
      <c r="AC35" s="56"/>
      <c r="AD35" s="56"/>
      <c r="AE35" s="56"/>
      <c r="AG35" s="56"/>
      <c r="AH35" s="56"/>
      <c r="AI35" s="56"/>
    </row>
    <row r="36" spans="2:35" ht="19" x14ac:dyDescent="0.3">
      <c r="B36" s="7"/>
      <c r="C36" s="194" t="s">
        <v>98</v>
      </c>
      <c r="D36" s="195"/>
      <c r="E36" s="195"/>
      <c r="F36" s="195"/>
      <c r="G36" s="195"/>
      <c r="H36" s="5"/>
      <c r="I36" s="8"/>
      <c r="J36" s="12"/>
      <c r="K36" s="8"/>
      <c r="L36" s="5"/>
      <c r="M36" s="85" t="s">
        <v>48</v>
      </c>
      <c r="N36" s="23"/>
      <c r="O36" s="85" t="s">
        <v>48</v>
      </c>
      <c r="P36" s="3"/>
      <c r="Q36" s="95" t="s">
        <v>48</v>
      </c>
      <c r="R36" s="91"/>
      <c r="S36" s="95" t="s">
        <v>48</v>
      </c>
      <c r="U36" s="56"/>
      <c r="V36" s="56"/>
      <c r="W36" s="56"/>
      <c r="X36" s="28"/>
      <c r="Y36" s="56"/>
      <c r="Z36" s="56"/>
      <c r="AA36" s="56"/>
      <c r="AC36" s="56"/>
      <c r="AD36" s="56"/>
      <c r="AE36" s="56"/>
      <c r="AG36" s="56"/>
      <c r="AH36" s="56"/>
      <c r="AI36" s="56"/>
    </row>
    <row r="37" spans="2:35" ht="19" x14ac:dyDescent="0.3">
      <c r="B37" s="7"/>
      <c r="C37" s="179"/>
      <c r="D37" s="181"/>
      <c r="E37" s="181"/>
      <c r="F37" s="181"/>
      <c r="G37" s="181"/>
      <c r="H37" s="5"/>
      <c r="I37" s="8"/>
      <c r="J37" s="12"/>
      <c r="K37" s="8"/>
      <c r="L37" s="5"/>
      <c r="M37" s="85"/>
      <c r="N37" s="23"/>
      <c r="O37" s="85"/>
      <c r="P37" s="3"/>
      <c r="Q37" s="95"/>
      <c r="R37" s="91"/>
      <c r="S37" s="95"/>
      <c r="U37" s="56"/>
      <c r="V37" s="56"/>
      <c r="W37" s="56"/>
      <c r="X37" s="28"/>
      <c r="Y37" s="56"/>
      <c r="Z37" s="56"/>
      <c r="AA37" s="56"/>
      <c r="AC37" s="56"/>
      <c r="AD37" s="56"/>
      <c r="AE37" s="56"/>
      <c r="AG37" s="56"/>
      <c r="AH37" s="56"/>
      <c r="AI37" s="56"/>
    </row>
    <row r="38" spans="2:35" ht="16" x14ac:dyDescent="0.2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85" t="s">
        <v>48</v>
      </c>
      <c r="N38" s="23"/>
      <c r="O38" s="85" t="s">
        <v>48</v>
      </c>
      <c r="P38" s="3"/>
      <c r="Q38" s="95" t="s">
        <v>48</v>
      </c>
      <c r="R38" s="91"/>
      <c r="S38" s="95" t="s">
        <v>48</v>
      </c>
      <c r="U38" s="56"/>
      <c r="V38" s="56"/>
      <c r="W38" s="56"/>
      <c r="X38" s="28"/>
      <c r="Y38" s="56"/>
      <c r="Z38" s="56"/>
      <c r="AA38" s="56"/>
      <c r="AC38" s="56"/>
      <c r="AD38" s="56"/>
      <c r="AE38" s="56"/>
      <c r="AG38" s="56"/>
      <c r="AH38" s="56"/>
      <c r="AI38" s="56"/>
    </row>
    <row r="39" spans="2:35" ht="16" x14ac:dyDescent="0.25">
      <c r="B39" s="7">
        <v>2100</v>
      </c>
      <c r="C39" s="2" t="s">
        <v>117</v>
      </c>
      <c r="D39" s="2"/>
      <c r="E39" s="2"/>
      <c r="F39" s="2"/>
      <c r="G39" s="2"/>
      <c r="H39" s="5"/>
      <c r="I39" s="8" t="s">
        <v>48</v>
      </c>
      <c r="J39" s="12"/>
      <c r="K39" s="8">
        <v>0</v>
      </c>
      <c r="L39" s="5"/>
      <c r="M39" s="85">
        <v>0</v>
      </c>
      <c r="N39" s="23"/>
      <c r="O39" s="85">
        <v>0</v>
      </c>
      <c r="P39" s="3"/>
      <c r="Q39" s="95">
        <v>0</v>
      </c>
      <c r="R39" s="91"/>
      <c r="S39" s="95">
        <f>+K39</f>
        <v>0</v>
      </c>
      <c r="U39" s="56"/>
      <c r="V39" s="56"/>
      <c r="W39" s="56"/>
      <c r="X39" s="28"/>
      <c r="Y39" s="56"/>
      <c r="Z39" s="56"/>
      <c r="AA39" s="56"/>
      <c r="AC39" s="56"/>
      <c r="AD39" s="56"/>
      <c r="AE39" s="56"/>
      <c r="AG39" s="56"/>
      <c r="AH39" s="56"/>
      <c r="AI39" s="56"/>
    </row>
    <row r="40" spans="2:35" ht="16" x14ac:dyDescent="0.2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85">
        <v>0</v>
      </c>
      <c r="N40" s="23"/>
      <c r="O40" s="85">
        <v>0</v>
      </c>
      <c r="P40" s="3"/>
      <c r="Q40" s="95">
        <v>0</v>
      </c>
      <c r="R40" s="91"/>
      <c r="S40" s="95">
        <f>+K40</f>
        <v>11000</v>
      </c>
      <c r="U40" s="56"/>
      <c r="V40" s="56"/>
      <c r="W40" s="56"/>
      <c r="X40" s="28"/>
      <c r="Y40" s="56"/>
      <c r="Z40" s="56"/>
      <c r="AA40" s="56"/>
      <c r="AC40" s="56"/>
      <c r="AD40" s="56"/>
      <c r="AE40" s="56"/>
      <c r="AG40" s="56"/>
      <c r="AH40" s="56"/>
      <c r="AI40" s="56"/>
    </row>
    <row r="41" spans="2:35" ht="16" x14ac:dyDescent="0.2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85">
        <v>0</v>
      </c>
      <c r="N41" s="23"/>
      <c r="O41" s="85">
        <v>0</v>
      </c>
      <c r="P41" s="3"/>
      <c r="Q41" s="95">
        <v>0</v>
      </c>
      <c r="R41" s="91"/>
      <c r="S41" s="95">
        <f>+K41</f>
        <v>0</v>
      </c>
      <c r="U41" s="56"/>
      <c r="V41" s="56"/>
      <c r="W41" s="56"/>
      <c r="X41" s="28"/>
      <c r="Y41" s="56"/>
      <c r="Z41" s="56"/>
      <c r="AA41" s="56"/>
      <c r="AC41" s="56"/>
      <c r="AD41" s="56"/>
      <c r="AE41" s="56"/>
      <c r="AG41" s="56"/>
      <c r="AH41" s="56"/>
      <c r="AI41" s="56"/>
    </row>
    <row r="42" spans="2:35" ht="16" x14ac:dyDescent="0.2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85">
        <v>0</v>
      </c>
      <c r="N42" s="23"/>
      <c r="O42" s="85">
        <v>0</v>
      </c>
      <c r="P42" s="3"/>
      <c r="Q42" s="95">
        <v>0</v>
      </c>
      <c r="R42" s="91"/>
      <c r="S42" s="95">
        <f>+K42</f>
        <v>0</v>
      </c>
      <c r="U42" s="56"/>
      <c r="V42" s="56"/>
      <c r="W42" s="56"/>
      <c r="X42" s="28"/>
      <c r="Y42" s="56"/>
      <c r="Z42" s="56"/>
      <c r="AA42" s="56"/>
      <c r="AC42" s="56"/>
      <c r="AD42" s="56"/>
      <c r="AE42" s="56"/>
      <c r="AG42" s="56"/>
      <c r="AH42" s="56"/>
      <c r="AI42" s="56"/>
    </row>
    <row r="43" spans="2:35" ht="16" x14ac:dyDescent="0.2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85"/>
      <c r="N43" s="23"/>
      <c r="O43" s="85"/>
      <c r="P43" s="3"/>
      <c r="Q43" s="95"/>
      <c r="R43" s="91"/>
      <c r="S43" s="95"/>
      <c r="U43" s="56"/>
      <c r="V43" s="56"/>
      <c r="W43" s="56"/>
      <c r="X43" s="28"/>
      <c r="Y43" s="56"/>
      <c r="Z43" s="56"/>
      <c r="AA43" s="56"/>
      <c r="AC43" s="56"/>
      <c r="AD43" s="56"/>
      <c r="AE43" s="56"/>
      <c r="AG43" s="56"/>
      <c r="AH43" s="56"/>
      <c r="AI43" s="56"/>
    </row>
    <row r="44" spans="2:35" ht="16" x14ac:dyDescent="0.2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85" t="s">
        <v>48</v>
      </c>
      <c r="N44" s="23"/>
      <c r="O44" s="85" t="s">
        <v>48</v>
      </c>
      <c r="P44" s="3"/>
      <c r="Q44" s="95" t="s">
        <v>48</v>
      </c>
      <c r="R44" s="91"/>
      <c r="S44" s="95" t="s">
        <v>48</v>
      </c>
      <c r="U44" s="56"/>
      <c r="V44" s="56"/>
      <c r="W44" s="56"/>
      <c r="X44" s="28"/>
      <c r="Y44" s="56"/>
      <c r="Z44" s="56"/>
      <c r="AA44" s="56"/>
      <c r="AC44" s="56"/>
      <c r="AD44" s="56"/>
      <c r="AE44" s="56"/>
      <c r="AG44" s="56"/>
      <c r="AH44" s="56"/>
      <c r="AI44" s="56"/>
    </row>
    <row r="45" spans="2:35" ht="16" x14ac:dyDescent="0.2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85">
        <v>0</v>
      </c>
      <c r="N45" s="23"/>
      <c r="O45" s="85">
        <v>0</v>
      </c>
      <c r="P45" s="3"/>
      <c r="Q45" s="95">
        <v>0</v>
      </c>
      <c r="R45" s="91"/>
      <c r="S45" s="95">
        <f>+K45</f>
        <v>100000</v>
      </c>
      <c r="U45" s="56"/>
      <c r="V45" s="56"/>
      <c r="W45" s="56"/>
      <c r="X45" s="28"/>
      <c r="Y45" s="56"/>
      <c r="Z45" s="56"/>
      <c r="AA45" s="56"/>
      <c r="AC45" s="56"/>
      <c r="AD45" s="56"/>
      <c r="AE45" s="56"/>
      <c r="AG45" s="56"/>
      <c r="AH45" s="56"/>
      <c r="AI45" s="56"/>
    </row>
    <row r="46" spans="2:35" ht="16" x14ac:dyDescent="0.2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85" t="s">
        <v>48</v>
      </c>
      <c r="N46" s="23"/>
      <c r="O46" s="85" t="s">
        <v>48</v>
      </c>
      <c r="P46" s="3"/>
      <c r="Q46" s="95" t="s">
        <v>48</v>
      </c>
      <c r="R46" s="91"/>
      <c r="S46" s="95" t="s">
        <v>48</v>
      </c>
      <c r="U46" s="56"/>
      <c r="V46" s="56"/>
      <c r="W46" s="56"/>
      <c r="X46" s="28"/>
      <c r="Y46" s="56"/>
      <c r="Z46" s="56"/>
      <c r="AA46" s="56"/>
      <c r="AC46" s="56"/>
      <c r="AD46" s="56"/>
      <c r="AE46" s="56"/>
      <c r="AG46" s="56"/>
      <c r="AH46" s="56"/>
      <c r="AI46" s="56"/>
    </row>
    <row r="47" spans="2:35" ht="19" x14ac:dyDescent="0.3">
      <c r="B47" s="7"/>
      <c r="C47" s="194" t="s">
        <v>99</v>
      </c>
      <c r="D47" s="196"/>
      <c r="E47" s="196"/>
      <c r="F47" s="196"/>
      <c r="G47" s="196"/>
      <c r="H47" s="5"/>
      <c r="I47" s="8"/>
      <c r="J47" s="12"/>
      <c r="K47" s="8"/>
      <c r="L47" s="5"/>
      <c r="M47" s="85" t="s">
        <v>48</v>
      </c>
      <c r="N47" s="23"/>
      <c r="O47" s="85" t="s">
        <v>48</v>
      </c>
      <c r="P47" s="3"/>
      <c r="Q47" s="95" t="s">
        <v>48</v>
      </c>
      <c r="R47" s="91"/>
      <c r="S47" s="95" t="s">
        <v>48</v>
      </c>
      <c r="U47" s="56"/>
      <c r="V47" s="56"/>
      <c r="W47" s="56"/>
      <c r="X47" s="28"/>
      <c r="Y47" s="56"/>
      <c r="Z47" s="56"/>
      <c r="AA47" s="56"/>
      <c r="AC47" s="56"/>
      <c r="AD47" s="56"/>
      <c r="AE47" s="56"/>
      <c r="AG47" s="56"/>
      <c r="AH47" s="56"/>
      <c r="AI47" s="56"/>
    </row>
    <row r="48" spans="2:35" ht="19" x14ac:dyDescent="0.3">
      <c r="B48" s="7"/>
      <c r="C48" s="179"/>
      <c r="D48" s="180"/>
      <c r="E48" s="180"/>
      <c r="F48" s="180"/>
      <c r="G48" s="180"/>
      <c r="H48" s="5"/>
      <c r="I48" s="8"/>
      <c r="J48" s="12"/>
      <c r="K48" s="8"/>
      <c r="L48" s="5"/>
      <c r="M48" s="85"/>
      <c r="N48" s="23"/>
      <c r="O48" s="85"/>
      <c r="P48" s="3"/>
      <c r="Q48" s="95"/>
      <c r="R48" s="91"/>
      <c r="S48" s="95"/>
      <c r="U48" s="56"/>
      <c r="V48" s="56"/>
      <c r="W48" s="56"/>
      <c r="X48" s="28"/>
      <c r="Y48" s="56"/>
      <c r="Z48" s="56"/>
      <c r="AA48" s="56"/>
      <c r="AC48" s="56"/>
      <c r="AD48" s="56"/>
      <c r="AE48" s="56"/>
      <c r="AG48" s="56"/>
      <c r="AH48" s="56"/>
      <c r="AI48" s="56"/>
    </row>
    <row r="49" spans="2:35" ht="16" x14ac:dyDescent="0.2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85" t="s">
        <v>48</v>
      </c>
      <c r="N49" s="23"/>
      <c r="O49" s="85" t="s">
        <v>48</v>
      </c>
      <c r="P49" s="3"/>
      <c r="Q49" s="95" t="s">
        <v>48</v>
      </c>
      <c r="R49" s="91"/>
      <c r="S49" s="95" t="s">
        <v>48</v>
      </c>
      <c r="U49" s="56"/>
      <c r="V49" s="56"/>
      <c r="W49" s="56"/>
      <c r="X49" s="28"/>
      <c r="Y49" s="56"/>
      <c r="Z49" s="56"/>
      <c r="AA49" s="56"/>
      <c r="AC49" s="56"/>
      <c r="AD49" s="56"/>
      <c r="AE49" s="56"/>
      <c r="AG49" s="56"/>
      <c r="AH49" s="56"/>
      <c r="AI49" s="56"/>
    </row>
    <row r="50" spans="2:35" ht="16" x14ac:dyDescent="0.2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85">
        <v>0</v>
      </c>
      <c r="N50" s="23"/>
      <c r="O50" s="85">
        <v>0</v>
      </c>
      <c r="P50" s="3"/>
      <c r="Q50" s="95">
        <v>0</v>
      </c>
      <c r="R50" s="91"/>
      <c r="S50" s="95">
        <f>+K50</f>
        <v>12000</v>
      </c>
      <c r="U50" s="56"/>
      <c r="V50" s="56"/>
      <c r="W50" s="56"/>
      <c r="X50" s="28"/>
      <c r="Y50" s="56"/>
      <c r="Z50" s="56"/>
      <c r="AA50" s="56"/>
      <c r="AC50" s="56"/>
      <c r="AD50" s="56"/>
      <c r="AE50" s="56"/>
      <c r="AG50" s="56"/>
      <c r="AH50" s="56"/>
      <c r="AI50" s="56"/>
    </row>
    <row r="51" spans="2:35" ht="16" x14ac:dyDescent="0.2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85">
        <v>0</v>
      </c>
      <c r="N51" s="23"/>
      <c r="O51" s="85">
        <v>0</v>
      </c>
      <c r="P51" s="3"/>
      <c r="Q51" s="95">
        <v>0</v>
      </c>
      <c r="R51" s="91"/>
      <c r="S51" s="95">
        <f>+K51</f>
        <v>1000</v>
      </c>
      <c r="U51" s="56"/>
      <c r="V51" s="56"/>
      <c r="W51" s="56"/>
      <c r="X51" s="28"/>
      <c r="Y51" s="56"/>
      <c r="Z51" s="56"/>
      <c r="AA51" s="56"/>
      <c r="AC51" s="56"/>
      <c r="AD51" s="56"/>
      <c r="AE51" s="56"/>
      <c r="AG51" s="56"/>
      <c r="AH51" s="56"/>
      <c r="AI51" s="56"/>
    </row>
    <row r="52" spans="2:35" ht="16" x14ac:dyDescent="0.2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85">
        <v>0</v>
      </c>
      <c r="N52" s="23"/>
      <c r="O52" s="85">
        <v>0</v>
      </c>
      <c r="P52" s="3"/>
      <c r="Q52" s="95">
        <f>+I52</f>
        <v>12700</v>
      </c>
      <c r="R52" s="91"/>
      <c r="S52" s="95">
        <v>0</v>
      </c>
      <c r="U52" s="56"/>
      <c r="V52" s="56"/>
      <c r="W52" s="56"/>
      <c r="X52" s="28"/>
      <c r="Y52" s="56"/>
      <c r="Z52" s="56"/>
      <c r="AA52" s="56"/>
      <c r="AC52" s="56"/>
      <c r="AD52" s="56"/>
      <c r="AE52" s="56"/>
      <c r="AG52" s="56"/>
      <c r="AH52" s="56"/>
      <c r="AI52" s="56"/>
    </row>
    <row r="53" spans="2:35" ht="16" x14ac:dyDescent="0.2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85">
        <v>0</v>
      </c>
      <c r="N53" s="23"/>
      <c r="O53" s="85">
        <f>+'Journal général page 1'!I27</f>
        <v>148152</v>
      </c>
      <c r="P53" s="3"/>
      <c r="Q53" s="95">
        <v>0</v>
      </c>
      <c r="R53" s="91"/>
      <c r="S53" s="95">
        <f>+K53+O53</f>
        <v>190672</v>
      </c>
      <c r="U53" s="56"/>
      <c r="V53" s="56"/>
      <c r="W53" s="56"/>
      <c r="X53" s="28"/>
      <c r="Y53" s="56"/>
      <c r="Z53" s="56"/>
      <c r="AA53" s="56"/>
      <c r="AC53" s="56"/>
      <c r="AD53" s="56"/>
      <c r="AE53" s="56"/>
      <c r="AG53" s="56"/>
      <c r="AH53" s="56"/>
      <c r="AI53" s="56"/>
    </row>
    <row r="54" spans="2:35" ht="16" x14ac:dyDescent="0.2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85" t="s">
        <v>48</v>
      </c>
      <c r="N54" s="23"/>
      <c r="O54" s="85" t="s">
        <v>48</v>
      </c>
      <c r="P54" s="3"/>
      <c r="Q54" s="95" t="s">
        <v>48</v>
      </c>
      <c r="R54" s="91"/>
      <c r="S54" s="95" t="s">
        <v>48</v>
      </c>
      <c r="U54" s="56"/>
      <c r="V54" s="56"/>
      <c r="W54" s="56"/>
      <c r="X54" s="28"/>
      <c r="Y54" s="56"/>
      <c r="Z54" s="56"/>
      <c r="AA54" s="56"/>
      <c r="AC54" s="56"/>
      <c r="AD54" s="56"/>
      <c r="AE54" s="56"/>
      <c r="AG54" s="56"/>
      <c r="AH54" s="56"/>
      <c r="AI54" s="56"/>
    </row>
    <row r="55" spans="2:35" ht="19" x14ac:dyDescent="0.3">
      <c r="B55" s="7"/>
      <c r="C55" s="194" t="s">
        <v>100</v>
      </c>
      <c r="D55" s="195"/>
      <c r="E55" s="195"/>
      <c r="F55" s="195"/>
      <c r="G55" s="195"/>
      <c r="H55" s="5"/>
      <c r="I55" s="8"/>
      <c r="J55" s="12"/>
      <c r="K55" s="8"/>
      <c r="L55" s="5"/>
      <c r="M55" s="85" t="s">
        <v>48</v>
      </c>
      <c r="N55" s="23"/>
      <c r="O55" s="85" t="s">
        <v>48</v>
      </c>
      <c r="P55" s="3"/>
      <c r="Q55" s="95" t="s">
        <v>48</v>
      </c>
      <c r="R55" s="91"/>
      <c r="S55" s="95" t="s">
        <v>48</v>
      </c>
      <c r="U55" s="56"/>
      <c r="V55" s="56"/>
      <c r="W55" s="56"/>
      <c r="X55" s="28"/>
      <c r="Y55" s="56"/>
      <c r="Z55" s="56"/>
      <c r="AA55" s="56"/>
      <c r="AC55" s="56"/>
      <c r="AD55" s="56"/>
      <c r="AE55" s="56"/>
      <c r="AG55" s="56"/>
      <c r="AH55" s="56"/>
      <c r="AI55" s="56"/>
    </row>
    <row r="56" spans="2:35" ht="19" x14ac:dyDescent="0.3">
      <c r="B56" s="7"/>
      <c r="C56" s="179"/>
      <c r="D56" s="181"/>
      <c r="E56" s="181"/>
      <c r="F56" s="181"/>
      <c r="G56" s="181"/>
      <c r="H56" s="5"/>
      <c r="I56" s="8"/>
      <c r="J56" s="12"/>
      <c r="K56" s="8"/>
      <c r="L56" s="5"/>
      <c r="M56" s="85"/>
      <c r="N56" s="23"/>
      <c r="O56" s="85"/>
      <c r="P56" s="3"/>
      <c r="Q56" s="95"/>
      <c r="R56" s="91"/>
      <c r="S56" s="95"/>
      <c r="U56" s="56"/>
      <c r="V56" s="56"/>
      <c r="W56" s="56"/>
      <c r="X56" s="28"/>
      <c r="Y56" s="56"/>
      <c r="Z56" s="56"/>
      <c r="AA56" s="56"/>
      <c r="AC56" s="56"/>
      <c r="AD56" s="56"/>
      <c r="AE56" s="56"/>
      <c r="AG56" s="56"/>
      <c r="AH56" s="56"/>
      <c r="AI56" s="56"/>
    </row>
    <row r="57" spans="2:35" ht="16" x14ac:dyDescent="0.2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85" t="s">
        <v>48</v>
      </c>
      <c r="N57" s="23"/>
      <c r="O57" s="85" t="s">
        <v>48</v>
      </c>
      <c r="P57" s="3"/>
      <c r="Q57" s="95" t="s">
        <v>48</v>
      </c>
      <c r="R57" s="91"/>
      <c r="S57" s="95" t="s">
        <v>48</v>
      </c>
      <c r="U57" s="56"/>
      <c r="V57" s="56"/>
      <c r="W57" s="56"/>
      <c r="X57" s="28"/>
      <c r="Y57" s="56"/>
      <c r="Z57" s="56"/>
      <c r="AA57" s="56"/>
      <c r="AC57" s="56"/>
      <c r="AD57" s="56"/>
      <c r="AE57" s="56"/>
      <c r="AG57" s="56"/>
      <c r="AH57" s="56"/>
      <c r="AI57" s="56"/>
    </row>
    <row r="58" spans="2:35" ht="16" x14ac:dyDescent="0.2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85">
        <f>+'Journal général page 1'!G6</f>
        <v>830000</v>
      </c>
      <c r="N58" s="23"/>
      <c r="O58" s="85">
        <v>0</v>
      </c>
      <c r="P58" s="3"/>
      <c r="Q58" s="95">
        <v>0</v>
      </c>
      <c r="R58" s="91"/>
      <c r="S58" s="95">
        <v>0</v>
      </c>
      <c r="U58" s="56"/>
      <c r="V58" s="56"/>
      <c r="W58" s="56"/>
      <c r="X58" s="28"/>
      <c r="Y58" s="56"/>
      <c r="Z58" s="56"/>
      <c r="AA58" s="56"/>
      <c r="AC58" s="56"/>
      <c r="AD58" s="56"/>
      <c r="AE58" s="56"/>
      <c r="AG58" s="56"/>
      <c r="AH58" s="56"/>
      <c r="AI58" s="56"/>
    </row>
    <row r="59" spans="2:35" ht="16" x14ac:dyDescent="0.2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85"/>
      <c r="N59" s="23"/>
      <c r="O59" s="85"/>
      <c r="P59" s="3"/>
      <c r="Q59" s="95"/>
      <c r="R59" s="91"/>
      <c r="S59" s="95"/>
      <c r="U59" s="56"/>
      <c r="V59" s="56"/>
      <c r="W59" s="56"/>
      <c r="X59" s="28"/>
      <c r="Y59" s="56"/>
      <c r="Z59" s="56"/>
      <c r="AA59" s="56"/>
      <c r="AC59" s="56"/>
      <c r="AD59" s="56"/>
      <c r="AE59" s="56"/>
      <c r="AG59" s="56"/>
      <c r="AH59" s="56"/>
      <c r="AI59" s="56"/>
    </row>
    <row r="60" spans="2:35" ht="16" x14ac:dyDescent="0.2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85" t="s">
        <v>48</v>
      </c>
      <c r="N60" s="23"/>
      <c r="O60" s="85" t="s">
        <v>48</v>
      </c>
      <c r="P60" s="3"/>
      <c r="Q60" s="95" t="s">
        <v>48</v>
      </c>
      <c r="R60" s="91"/>
      <c r="S60" s="95" t="s">
        <v>48</v>
      </c>
      <c r="U60" s="56"/>
      <c r="V60" s="56"/>
      <c r="W60" s="56"/>
      <c r="X60" s="28"/>
      <c r="Y60" s="56"/>
      <c r="Z60" s="56"/>
      <c r="AA60" s="56"/>
      <c r="AC60" s="56"/>
      <c r="AD60" s="56"/>
      <c r="AE60" s="56"/>
      <c r="AG60" s="56"/>
      <c r="AH60" s="56"/>
      <c r="AI60" s="56"/>
    </row>
    <row r="61" spans="2:35" ht="16" x14ac:dyDescent="0.2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85">
        <f>+'Journal général page 1'!G7</f>
        <v>278000</v>
      </c>
      <c r="N61" s="23"/>
      <c r="O61" s="85">
        <v>0</v>
      </c>
      <c r="P61" s="3"/>
      <c r="Q61" s="95">
        <v>0</v>
      </c>
      <c r="R61" s="91"/>
      <c r="S61" s="95">
        <v>0</v>
      </c>
      <c r="U61" s="56"/>
      <c r="V61" s="56"/>
      <c r="W61" s="56"/>
      <c r="X61" s="28"/>
      <c r="Y61" s="56"/>
      <c r="Z61" s="56"/>
      <c r="AA61" s="56"/>
      <c r="AC61" s="56"/>
      <c r="AD61" s="56"/>
      <c r="AE61" s="56"/>
      <c r="AG61" s="56"/>
      <c r="AH61" s="56"/>
      <c r="AI61" s="56"/>
    </row>
    <row r="62" spans="2:35" ht="16" x14ac:dyDescent="0.2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85" t="s">
        <v>48</v>
      </c>
      <c r="N62" s="23"/>
      <c r="O62" s="85" t="s">
        <v>48</v>
      </c>
      <c r="P62" s="3"/>
      <c r="Q62" s="95" t="s">
        <v>48</v>
      </c>
      <c r="R62" s="91"/>
      <c r="S62" s="95" t="s">
        <v>48</v>
      </c>
      <c r="U62" s="56"/>
      <c r="V62" s="56"/>
      <c r="W62" s="56"/>
      <c r="X62" s="28"/>
      <c r="Y62" s="56"/>
      <c r="Z62" s="56"/>
      <c r="AA62" s="56"/>
      <c r="AC62" s="56"/>
      <c r="AD62" s="56"/>
      <c r="AE62" s="56"/>
      <c r="AG62" s="56"/>
      <c r="AH62" s="56"/>
      <c r="AI62" s="56"/>
    </row>
    <row r="63" spans="2:35" ht="19" x14ac:dyDescent="0.3">
      <c r="B63" s="7"/>
      <c r="C63" s="194" t="s">
        <v>9</v>
      </c>
      <c r="D63" s="196"/>
      <c r="E63" s="196"/>
      <c r="F63" s="196"/>
      <c r="G63" s="196"/>
      <c r="H63" s="5"/>
      <c r="I63" s="8"/>
      <c r="J63" s="12"/>
      <c r="K63" s="8"/>
      <c r="L63" s="5"/>
      <c r="M63" s="85" t="s">
        <v>48</v>
      </c>
      <c r="N63" s="23"/>
      <c r="O63" s="85" t="s">
        <v>48</v>
      </c>
      <c r="P63" s="3"/>
      <c r="Q63" s="95" t="s">
        <v>48</v>
      </c>
      <c r="R63" s="91"/>
      <c r="S63" s="95" t="s">
        <v>48</v>
      </c>
      <c r="U63" s="56"/>
      <c r="V63" s="56"/>
      <c r="W63" s="56"/>
      <c r="X63" s="28"/>
      <c r="Y63" s="56"/>
      <c r="Z63" s="56"/>
      <c r="AA63" s="56"/>
      <c r="AC63" s="56"/>
      <c r="AD63" s="56"/>
      <c r="AE63" s="56"/>
      <c r="AG63" s="56"/>
      <c r="AH63" s="56"/>
      <c r="AI63" s="56"/>
    </row>
    <row r="64" spans="2:35" ht="19" x14ac:dyDescent="0.3">
      <c r="B64" s="7"/>
      <c r="C64" s="179"/>
      <c r="D64" s="180"/>
      <c r="E64" s="180"/>
      <c r="F64" s="180"/>
      <c r="G64" s="180"/>
      <c r="H64" s="183"/>
      <c r="I64" s="8"/>
      <c r="J64" s="12"/>
      <c r="K64" s="8"/>
      <c r="L64" s="5"/>
      <c r="M64" s="85"/>
      <c r="N64" s="23"/>
      <c r="O64" s="85"/>
      <c r="P64" s="3"/>
      <c r="Q64" s="95"/>
      <c r="R64" s="91"/>
      <c r="S64" s="95"/>
      <c r="U64" s="56"/>
      <c r="V64" s="56"/>
      <c r="W64" s="56"/>
      <c r="X64" s="28"/>
      <c r="Y64" s="56"/>
      <c r="Z64" s="56"/>
      <c r="AA64" s="56"/>
      <c r="AC64" s="56"/>
      <c r="AD64" s="56"/>
      <c r="AE64" s="56"/>
      <c r="AG64" s="56"/>
      <c r="AH64" s="56"/>
      <c r="AI64" s="56"/>
    </row>
    <row r="65" spans="2:35" ht="16" x14ac:dyDescent="0.2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85" t="s">
        <v>48</v>
      </c>
      <c r="N65" s="23"/>
      <c r="O65" s="85" t="s">
        <v>48</v>
      </c>
      <c r="P65" s="3"/>
      <c r="Q65" s="95" t="s">
        <v>48</v>
      </c>
      <c r="R65" s="91"/>
      <c r="S65" s="95" t="s">
        <v>48</v>
      </c>
      <c r="U65" s="56"/>
      <c r="V65" s="56"/>
      <c r="W65" s="56"/>
      <c r="X65" s="28"/>
      <c r="Y65" s="56"/>
      <c r="Z65" s="56"/>
      <c r="AA65" s="56"/>
      <c r="AC65" s="56"/>
      <c r="AD65" s="56"/>
      <c r="AE65" s="56"/>
      <c r="AG65" s="56"/>
      <c r="AH65" s="56"/>
      <c r="AI65" s="56"/>
    </row>
    <row r="66" spans="2:35" ht="16" x14ac:dyDescent="0.2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+(K58+K61)*0.32</f>
        <v>354560</v>
      </c>
      <c r="J66" s="12"/>
      <c r="K66" s="8" t="s">
        <v>48</v>
      </c>
      <c r="L66" s="5"/>
      <c r="M66" s="85">
        <v>0</v>
      </c>
      <c r="N66" s="23"/>
      <c r="O66" s="85">
        <f>+'Journal général page 1'!I8</f>
        <v>354560</v>
      </c>
      <c r="P66" s="3"/>
      <c r="Q66" s="95">
        <v>0</v>
      </c>
      <c r="R66" s="91"/>
      <c r="S66" s="95">
        <v>0</v>
      </c>
      <c r="U66" s="56"/>
      <c r="V66" s="56"/>
      <c r="W66" s="56"/>
      <c r="X66" s="28"/>
      <c r="Y66" s="56"/>
      <c r="Z66" s="56"/>
      <c r="AA66" s="56"/>
      <c r="AC66" s="56"/>
      <c r="AD66" s="56"/>
      <c r="AE66" s="56"/>
      <c r="AG66" s="56"/>
      <c r="AH66" s="56"/>
      <c r="AI66" s="56"/>
    </row>
    <row r="67" spans="2:35" ht="16" x14ac:dyDescent="0.2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85"/>
      <c r="N67" s="23"/>
      <c r="O67" s="85"/>
      <c r="P67" s="3"/>
      <c r="Q67" s="95"/>
      <c r="R67" s="91"/>
      <c r="S67" s="95"/>
      <c r="U67" s="56"/>
      <c r="V67" s="56"/>
      <c r="W67" s="56"/>
      <c r="X67" s="28"/>
      <c r="Y67" s="56"/>
      <c r="Z67" s="56"/>
      <c r="AA67" s="56"/>
      <c r="AC67" s="56"/>
      <c r="AD67" s="56"/>
      <c r="AE67" s="56"/>
      <c r="AG67" s="56"/>
      <c r="AH67" s="56"/>
      <c r="AI67" s="56"/>
    </row>
    <row r="68" spans="2:35" ht="16" x14ac:dyDescent="0.2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85" t="s">
        <v>48</v>
      </c>
      <c r="N68" s="23"/>
      <c r="O68" s="85" t="s">
        <v>48</v>
      </c>
      <c r="P68" s="3"/>
      <c r="Q68" s="95" t="s">
        <v>48</v>
      </c>
      <c r="R68" s="91"/>
      <c r="S68" s="95" t="s">
        <v>48</v>
      </c>
      <c r="U68" s="56"/>
      <c r="V68" s="56"/>
      <c r="W68" s="56"/>
      <c r="X68" s="28"/>
      <c r="Y68" s="56"/>
      <c r="Z68" s="56"/>
      <c r="AA68" s="56"/>
      <c r="AC68" s="56"/>
      <c r="AD68" s="56"/>
      <c r="AE68" s="56"/>
      <c r="AG68" s="56"/>
      <c r="AH68" s="56"/>
      <c r="AI68" s="56"/>
    </row>
    <row r="69" spans="2:35" ht="16" x14ac:dyDescent="0.2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+(K58+K61)*0.3</f>
        <v>332400</v>
      </c>
      <c r="J69" s="12"/>
      <c r="K69" s="8" t="s">
        <v>48</v>
      </c>
      <c r="L69" s="5"/>
      <c r="M69" s="85">
        <v>0</v>
      </c>
      <c r="N69" s="23"/>
      <c r="O69" s="85">
        <f>+'Journal général page 1'!I9</f>
        <v>332400</v>
      </c>
      <c r="P69" s="3"/>
      <c r="Q69" s="95">
        <v>0</v>
      </c>
      <c r="R69" s="91"/>
      <c r="S69" s="95">
        <v>0</v>
      </c>
      <c r="U69" s="56"/>
      <c r="V69" s="56"/>
      <c r="W69" s="56"/>
      <c r="X69" s="28"/>
      <c r="Y69" s="56"/>
      <c r="Z69" s="56"/>
      <c r="AA69" s="56"/>
      <c r="AC69" s="56"/>
      <c r="AD69" s="56"/>
      <c r="AE69" s="56"/>
      <c r="AG69" s="56"/>
      <c r="AH69" s="56"/>
      <c r="AI69" s="56"/>
    </row>
    <row r="70" spans="2:35" ht="16" x14ac:dyDescent="0.2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85" t="s">
        <v>48</v>
      </c>
      <c r="N70" s="23"/>
      <c r="O70" s="85" t="s">
        <v>48</v>
      </c>
      <c r="P70" s="3"/>
      <c r="Q70" s="95" t="s">
        <v>48</v>
      </c>
      <c r="R70" s="91"/>
      <c r="S70" s="95" t="s">
        <v>48</v>
      </c>
      <c r="U70" s="56"/>
      <c r="V70" s="56"/>
      <c r="W70" s="56"/>
      <c r="X70" s="28"/>
      <c r="Y70" s="56"/>
      <c r="Z70" s="56"/>
      <c r="AA70" s="56"/>
      <c r="AC70" s="56"/>
      <c r="AD70" s="56"/>
      <c r="AE70" s="56"/>
      <c r="AG70" s="56"/>
      <c r="AH70" s="56"/>
      <c r="AI70" s="56"/>
    </row>
    <row r="71" spans="2:35" ht="19" x14ac:dyDescent="0.3">
      <c r="B71" s="7"/>
      <c r="C71" s="194" t="s">
        <v>113</v>
      </c>
      <c r="D71" s="195"/>
      <c r="E71" s="195"/>
      <c r="F71" s="195"/>
      <c r="G71" s="195"/>
      <c r="H71" s="5"/>
      <c r="I71" s="8"/>
      <c r="J71" s="12"/>
      <c r="K71" s="8"/>
      <c r="L71" s="5"/>
      <c r="M71" s="85" t="s">
        <v>48</v>
      </c>
      <c r="N71" s="23"/>
      <c r="O71" s="85" t="s">
        <v>48</v>
      </c>
      <c r="P71" s="3"/>
      <c r="Q71" s="95" t="s">
        <v>48</v>
      </c>
      <c r="R71" s="91"/>
      <c r="S71" s="95" t="s">
        <v>48</v>
      </c>
      <c r="U71" s="56"/>
      <c r="V71" s="56"/>
      <c r="W71" s="56"/>
      <c r="X71" s="28"/>
      <c r="Y71" s="56"/>
      <c r="Z71" s="56"/>
      <c r="AA71" s="56"/>
      <c r="AC71" s="56"/>
      <c r="AD71" s="56"/>
      <c r="AE71" s="56"/>
      <c r="AG71" s="56"/>
      <c r="AH71" s="56"/>
      <c r="AI71" s="56"/>
    </row>
    <row r="72" spans="2:35" ht="19" x14ac:dyDescent="0.3">
      <c r="B72" s="7"/>
      <c r="C72" s="179"/>
      <c r="D72" s="181"/>
      <c r="E72" s="181"/>
      <c r="F72" s="181"/>
      <c r="G72" s="181"/>
      <c r="H72" s="5"/>
      <c r="I72" s="8"/>
      <c r="J72" s="12"/>
      <c r="K72" s="8"/>
      <c r="L72" s="5"/>
      <c r="M72" s="85"/>
      <c r="N72" s="23"/>
      <c r="O72" s="85"/>
      <c r="P72" s="3"/>
      <c r="Q72" s="95"/>
      <c r="R72" s="91"/>
      <c r="S72" s="95"/>
      <c r="U72" s="56"/>
      <c r="V72" s="56"/>
      <c r="W72" s="56"/>
      <c r="X72" s="28"/>
      <c r="Y72" s="56"/>
      <c r="Z72" s="56"/>
      <c r="AA72" s="56"/>
      <c r="AC72" s="56"/>
      <c r="AD72" s="56"/>
      <c r="AE72" s="56"/>
      <c r="AG72" s="56"/>
      <c r="AH72" s="56"/>
      <c r="AI72" s="56"/>
    </row>
    <row r="73" spans="2:35" ht="16" x14ac:dyDescent="0.2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85" t="s">
        <v>48</v>
      </c>
      <c r="N73" s="23"/>
      <c r="O73" s="85" t="s">
        <v>48</v>
      </c>
      <c r="P73" s="3"/>
      <c r="Q73" s="95" t="s">
        <v>48</v>
      </c>
      <c r="R73" s="91"/>
      <c r="S73" s="95" t="s">
        <v>48</v>
      </c>
      <c r="U73" s="56"/>
      <c r="V73" s="56"/>
      <c r="W73" s="56"/>
      <c r="X73" s="28"/>
      <c r="Y73" s="56"/>
      <c r="Z73" s="56"/>
      <c r="AA73" s="56"/>
      <c r="AC73" s="56"/>
      <c r="AD73" s="56"/>
      <c r="AE73" s="56"/>
      <c r="AG73" s="56"/>
      <c r="AH73" s="56"/>
      <c r="AI73" s="56"/>
    </row>
    <row r="74" spans="2:35" ht="16" x14ac:dyDescent="0.2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85">
        <v>0</v>
      </c>
      <c r="N74" s="23"/>
      <c r="O74" s="85">
        <f>+'Journal général page 1'!I10</f>
        <v>55400</v>
      </c>
      <c r="P74" s="3"/>
      <c r="Q74" s="95">
        <v>0</v>
      </c>
      <c r="R74" s="91"/>
      <c r="S74" s="95">
        <v>0</v>
      </c>
      <c r="U74" s="56"/>
      <c r="V74" s="56"/>
      <c r="W74" s="56"/>
      <c r="X74" s="28"/>
      <c r="Y74" s="56"/>
      <c r="Z74" s="56"/>
      <c r="AA74" s="56"/>
      <c r="AC74" s="56"/>
      <c r="AD74" s="56"/>
      <c r="AE74" s="56"/>
      <c r="AG74" s="56"/>
      <c r="AH74" s="56"/>
      <c r="AI74" s="56"/>
    </row>
    <row r="75" spans="2:35" ht="16" x14ac:dyDescent="0.25">
      <c r="B75" s="7">
        <v>7370</v>
      </c>
      <c r="C75" s="2" t="s">
        <v>103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85">
        <v>0</v>
      </c>
      <c r="N75" s="23"/>
      <c r="O75" s="85">
        <v>0</v>
      </c>
      <c r="P75" s="3"/>
      <c r="Q75" s="95">
        <v>0</v>
      </c>
      <c r="R75" s="91"/>
      <c r="S75" s="95">
        <v>0</v>
      </c>
      <c r="U75" s="56"/>
      <c r="V75" s="56"/>
      <c r="W75" s="56"/>
      <c r="X75" s="28"/>
      <c r="Y75" s="56"/>
      <c r="Z75" s="56"/>
      <c r="AA75" s="56"/>
      <c r="AC75" s="56"/>
      <c r="AD75" s="56"/>
      <c r="AE75" s="56"/>
      <c r="AG75" s="56"/>
      <c r="AH75" s="56"/>
      <c r="AI75" s="56"/>
    </row>
    <row r="76" spans="2:35" ht="16" x14ac:dyDescent="0.2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85"/>
      <c r="N76" s="23"/>
      <c r="O76" s="85"/>
      <c r="P76" s="3"/>
      <c r="Q76" s="95"/>
      <c r="R76" s="91"/>
      <c r="S76" s="95"/>
      <c r="U76" s="56"/>
      <c r="V76" s="56"/>
      <c r="W76" s="56"/>
      <c r="X76" s="28"/>
      <c r="Y76" s="56"/>
      <c r="Z76" s="56"/>
      <c r="AA76" s="56"/>
      <c r="AC76" s="56"/>
      <c r="AD76" s="56"/>
      <c r="AE76" s="56"/>
      <c r="AG76" s="56"/>
      <c r="AH76" s="56"/>
      <c r="AI76" s="56"/>
    </row>
    <row r="77" spans="2:35" ht="16" x14ac:dyDescent="0.25">
      <c r="B77" s="7"/>
      <c r="C77" s="6" t="s">
        <v>114</v>
      </c>
      <c r="D77" s="6"/>
      <c r="E77" s="6"/>
      <c r="F77" s="2"/>
      <c r="G77" s="2"/>
      <c r="H77" s="2"/>
      <c r="I77" s="8"/>
      <c r="J77" s="12"/>
      <c r="K77" s="8"/>
      <c r="L77" s="5"/>
      <c r="M77" s="85" t="s">
        <v>48</v>
      </c>
      <c r="N77" s="23"/>
      <c r="O77" s="85" t="s">
        <v>48</v>
      </c>
      <c r="P77" s="3"/>
      <c r="Q77" s="95" t="s">
        <v>48</v>
      </c>
      <c r="R77" s="91"/>
      <c r="S77" s="95" t="s">
        <v>48</v>
      </c>
      <c r="U77" s="56"/>
      <c r="V77" s="56"/>
      <c r="W77" s="56"/>
      <c r="X77" s="28"/>
      <c r="Y77" s="56"/>
      <c r="Z77" s="56"/>
      <c r="AA77" s="56"/>
      <c r="AC77" s="56"/>
      <c r="AD77" s="56"/>
      <c r="AE77" s="56"/>
      <c r="AG77" s="56"/>
      <c r="AH77" s="56"/>
      <c r="AI77" s="56"/>
    </row>
    <row r="78" spans="2:35" ht="16" x14ac:dyDescent="0.2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85">
        <v>0</v>
      </c>
      <c r="N78" s="23"/>
      <c r="O78" s="85">
        <f>+'Journal général page 1'!I11</f>
        <v>5500</v>
      </c>
      <c r="P78" s="3"/>
      <c r="Q78" s="95">
        <v>0</v>
      </c>
      <c r="R78" s="91"/>
      <c r="S78" s="95">
        <v>0</v>
      </c>
      <c r="U78" s="56"/>
      <c r="V78" s="56"/>
      <c r="W78" s="56"/>
      <c r="X78" s="28"/>
      <c r="Y78" s="56"/>
      <c r="Z78" s="56"/>
      <c r="AA78" s="56"/>
      <c r="AC78" s="56"/>
      <c r="AD78" s="56"/>
      <c r="AE78" s="56"/>
      <c r="AG78" s="56"/>
      <c r="AH78" s="56"/>
      <c r="AI78" s="56"/>
    </row>
    <row r="79" spans="2:35" ht="16" x14ac:dyDescent="0.25">
      <c r="B79" s="7">
        <v>7438</v>
      </c>
      <c r="C79" s="2" t="s">
        <v>115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85">
        <v>0</v>
      </c>
      <c r="N79" s="23"/>
      <c r="O79" s="85">
        <f>+'Journal général page 1'!I12</f>
        <v>4000</v>
      </c>
      <c r="P79" s="3"/>
      <c r="Q79" s="95">
        <v>0</v>
      </c>
      <c r="R79" s="91"/>
      <c r="S79" s="95">
        <v>0</v>
      </c>
      <c r="U79" s="56"/>
      <c r="V79" s="56"/>
      <c r="W79" s="56"/>
      <c r="X79" s="28"/>
      <c r="Y79" s="56"/>
      <c r="Z79" s="56"/>
      <c r="AA79" s="56"/>
      <c r="AC79" s="56"/>
      <c r="AD79" s="56"/>
      <c r="AE79" s="56"/>
      <c r="AG79" s="56"/>
      <c r="AH79" s="56"/>
      <c r="AI79" s="56"/>
    </row>
    <row r="80" spans="2:35" ht="16" x14ac:dyDescent="0.25">
      <c r="B80" s="7">
        <v>7498</v>
      </c>
      <c r="C80" s="2" t="s">
        <v>116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85">
        <v>0</v>
      </c>
      <c r="N80" s="23"/>
      <c r="O80" s="85">
        <f>+'Journal général page 1'!I13</f>
        <v>166000</v>
      </c>
      <c r="P80" s="3"/>
      <c r="Q80" s="95">
        <v>0</v>
      </c>
      <c r="R80" s="91"/>
      <c r="S80" s="95">
        <v>0</v>
      </c>
      <c r="U80" s="56"/>
      <c r="V80" s="56"/>
      <c r="W80" s="56"/>
      <c r="X80" s="28"/>
      <c r="Y80" s="56"/>
      <c r="Z80" s="56"/>
      <c r="AA80" s="56"/>
      <c r="AC80" s="56"/>
      <c r="AD80" s="56"/>
      <c r="AE80" s="56"/>
      <c r="AG80" s="56"/>
      <c r="AH80" s="56"/>
      <c r="AI80" s="56"/>
    </row>
    <row r="81" spans="2:35" ht="16" x14ac:dyDescent="0.2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85"/>
      <c r="N81" s="23"/>
      <c r="O81" s="85"/>
      <c r="P81" s="3"/>
      <c r="Q81" s="95"/>
      <c r="R81" s="91"/>
      <c r="S81" s="95"/>
      <c r="U81" s="56"/>
      <c r="V81" s="56"/>
      <c r="W81" s="56"/>
      <c r="X81" s="28"/>
      <c r="Y81" s="56"/>
      <c r="Z81" s="56"/>
      <c r="AA81" s="56"/>
      <c r="AC81" s="56"/>
      <c r="AD81" s="56"/>
      <c r="AE81" s="56"/>
      <c r="AG81" s="56"/>
      <c r="AH81" s="56"/>
      <c r="AI81" s="56"/>
    </row>
    <row r="82" spans="2:35" ht="16" x14ac:dyDescent="0.2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85" t="s">
        <v>48</v>
      </c>
      <c r="N82" s="23"/>
      <c r="O82" s="85" t="s">
        <v>48</v>
      </c>
      <c r="P82" s="3"/>
      <c r="Q82" s="95" t="s">
        <v>48</v>
      </c>
      <c r="R82" s="91"/>
      <c r="S82" s="95" t="s">
        <v>48</v>
      </c>
      <c r="U82" s="56"/>
      <c r="V82" s="56"/>
      <c r="W82" s="56"/>
      <c r="X82" s="28"/>
      <c r="Y82" s="56"/>
      <c r="Z82" s="56"/>
      <c r="AA82" s="56"/>
      <c r="AC82" s="56"/>
      <c r="AD82" s="56"/>
      <c r="AE82" s="56"/>
      <c r="AG82" s="56"/>
      <c r="AH82" s="56"/>
      <c r="AI82" s="56"/>
    </row>
    <row r="83" spans="2:35" ht="16" x14ac:dyDescent="0.2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85">
        <v>0</v>
      </c>
      <c r="N83" s="23"/>
      <c r="O83" s="85">
        <f>+'Journal général page 1'!I14</f>
        <v>5500</v>
      </c>
      <c r="P83" s="3"/>
      <c r="Q83" s="95">
        <v>0</v>
      </c>
      <c r="R83" s="91"/>
      <c r="S83" s="95">
        <v>0</v>
      </c>
      <c r="U83" s="56"/>
      <c r="V83" s="56"/>
      <c r="W83" s="56"/>
      <c r="X83" s="28"/>
      <c r="Y83" s="56"/>
      <c r="Z83" s="56"/>
      <c r="AA83" s="56"/>
      <c r="AC83" s="56"/>
      <c r="AD83" s="56"/>
      <c r="AE83" s="56"/>
      <c r="AG83" s="56"/>
      <c r="AH83" s="56"/>
      <c r="AI83" s="56"/>
    </row>
    <row r="84" spans="2:35" ht="16" x14ac:dyDescent="0.2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85"/>
      <c r="N84" s="23"/>
      <c r="O84" s="85"/>
      <c r="P84" s="3"/>
      <c r="Q84" s="95"/>
      <c r="R84" s="91"/>
      <c r="S84" s="95"/>
      <c r="U84" s="56"/>
      <c r="V84" s="56"/>
      <c r="W84" s="56"/>
      <c r="X84" s="28"/>
      <c r="Y84" s="56"/>
      <c r="Z84" s="56"/>
      <c r="AA84" s="56"/>
      <c r="AC84" s="56"/>
      <c r="AD84" s="56"/>
      <c r="AE84" s="56"/>
      <c r="AG84" s="56"/>
      <c r="AH84" s="56"/>
      <c r="AI84" s="56"/>
    </row>
    <row r="85" spans="2:35" ht="16" x14ac:dyDescent="0.2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85" t="s">
        <v>48</v>
      </c>
      <c r="N85" s="23"/>
      <c r="O85" s="85" t="s">
        <v>48</v>
      </c>
      <c r="P85" s="3"/>
      <c r="Q85" s="95" t="s">
        <v>48</v>
      </c>
      <c r="R85" s="91"/>
      <c r="S85" s="95" t="s">
        <v>48</v>
      </c>
      <c r="U85" s="56"/>
      <c r="V85" s="56"/>
      <c r="W85" s="56"/>
      <c r="X85" s="28"/>
      <c r="Y85" s="56"/>
      <c r="Z85" s="56"/>
      <c r="AA85" s="56"/>
      <c r="AC85" s="56"/>
      <c r="AD85" s="56"/>
      <c r="AE85" s="56"/>
      <c r="AG85" s="56"/>
      <c r="AH85" s="56"/>
      <c r="AI85" s="56"/>
    </row>
    <row r="86" spans="2:35" ht="16" x14ac:dyDescent="0.2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85">
        <v>0</v>
      </c>
      <c r="N86" s="23"/>
      <c r="O86" s="85">
        <f>+'Journal général page 1'!I15</f>
        <v>12000</v>
      </c>
      <c r="P86" s="3"/>
      <c r="Q86" s="95">
        <v>0</v>
      </c>
      <c r="R86" s="91"/>
      <c r="S86" s="95">
        <v>0</v>
      </c>
      <c r="U86" s="56"/>
      <c r="V86" s="56"/>
      <c r="W86" s="56"/>
      <c r="X86" s="28"/>
      <c r="Y86" s="56"/>
      <c r="Z86" s="56"/>
      <c r="AA86" s="56"/>
      <c r="AC86" s="56"/>
      <c r="AD86" s="56"/>
      <c r="AE86" s="56"/>
      <c r="AG86" s="56"/>
      <c r="AH86" s="56"/>
      <c r="AI86" s="56"/>
    </row>
    <row r="87" spans="2:35" ht="16" x14ac:dyDescent="0.2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85"/>
      <c r="N87" s="23"/>
      <c r="O87" s="85"/>
      <c r="P87" s="3"/>
      <c r="Q87" s="95"/>
      <c r="R87" s="91"/>
      <c r="S87" s="95"/>
      <c r="U87" s="56"/>
      <c r="V87" s="56"/>
      <c r="W87" s="56"/>
      <c r="X87" s="28"/>
      <c r="Y87" s="56"/>
      <c r="Z87" s="56"/>
      <c r="AA87" s="56"/>
      <c r="AC87" s="56"/>
      <c r="AD87" s="56"/>
      <c r="AE87" s="56"/>
      <c r="AG87" s="56"/>
      <c r="AH87" s="56"/>
      <c r="AI87" s="56"/>
    </row>
    <row r="88" spans="2:35" ht="16" x14ac:dyDescent="0.2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85" t="s">
        <v>48</v>
      </c>
      <c r="N88" s="23"/>
      <c r="O88" s="85" t="s">
        <v>48</v>
      </c>
      <c r="P88" s="3"/>
      <c r="Q88" s="95" t="s">
        <v>48</v>
      </c>
      <c r="R88" s="91"/>
      <c r="S88" s="95" t="s">
        <v>48</v>
      </c>
      <c r="U88" s="56"/>
      <c r="V88" s="56"/>
      <c r="W88" s="56"/>
      <c r="X88" s="28"/>
      <c r="Y88" s="56"/>
      <c r="Z88" s="56"/>
      <c r="AA88" s="56"/>
      <c r="AC88" s="56"/>
      <c r="AD88" s="56"/>
      <c r="AE88" s="56"/>
      <c r="AG88" s="56"/>
      <c r="AH88" s="56"/>
      <c r="AI88" s="56"/>
    </row>
    <row r="89" spans="2:35" ht="16" x14ac:dyDescent="0.2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85">
        <v>0</v>
      </c>
      <c r="N89" s="23"/>
      <c r="O89" s="85">
        <f>+'Journal général page 1'!I16</f>
        <v>11080</v>
      </c>
      <c r="P89" s="3"/>
      <c r="Q89" s="95">
        <v>0</v>
      </c>
      <c r="R89" s="91"/>
      <c r="S89" s="95">
        <v>0</v>
      </c>
      <c r="U89" s="56"/>
      <c r="V89" s="56"/>
      <c r="W89" s="56"/>
      <c r="X89" s="28"/>
      <c r="Y89" s="56"/>
      <c r="Z89" s="56"/>
      <c r="AA89" s="56"/>
      <c r="AC89" s="56"/>
      <c r="AD89" s="56"/>
      <c r="AE89" s="56"/>
      <c r="AG89" s="56"/>
      <c r="AH89" s="56"/>
      <c r="AI89" s="56"/>
    </row>
    <row r="90" spans="2:35" ht="16" x14ac:dyDescent="0.2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85"/>
      <c r="N90" s="23"/>
      <c r="O90" s="85"/>
      <c r="P90" s="3"/>
      <c r="Q90" s="95"/>
      <c r="R90" s="91"/>
      <c r="S90" s="95"/>
      <c r="U90" s="56"/>
      <c r="V90" s="56"/>
      <c r="W90" s="56"/>
      <c r="X90" s="28"/>
      <c r="Y90" s="56"/>
      <c r="Z90" s="56"/>
      <c r="AA90" s="56"/>
      <c r="AC90" s="56"/>
      <c r="AD90" s="56"/>
      <c r="AE90" s="56"/>
      <c r="AG90" s="56"/>
      <c r="AH90" s="56"/>
      <c r="AI90" s="56"/>
    </row>
    <row r="91" spans="2:35" ht="16" x14ac:dyDescent="0.2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85" t="s">
        <v>48</v>
      </c>
      <c r="N91" s="23"/>
      <c r="O91" s="85" t="s">
        <v>48</v>
      </c>
      <c r="P91" s="3"/>
      <c r="Q91" s="95" t="s">
        <v>48</v>
      </c>
      <c r="R91" s="91"/>
      <c r="S91" s="95" t="s">
        <v>48</v>
      </c>
      <c r="U91" s="56"/>
      <c r="V91" s="56"/>
      <c r="W91" s="56"/>
      <c r="X91" s="28"/>
      <c r="Y91" s="56"/>
      <c r="Z91" s="56"/>
      <c r="AA91" s="56"/>
      <c r="AC91" s="56"/>
      <c r="AD91" s="56"/>
      <c r="AE91" s="56"/>
      <c r="AG91" s="56"/>
      <c r="AH91" s="56"/>
      <c r="AI91" s="56"/>
    </row>
    <row r="92" spans="2:35" ht="16" x14ac:dyDescent="0.2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85">
        <v>0</v>
      </c>
      <c r="N92" s="23"/>
      <c r="O92" s="85">
        <f>+'Journal général page 1'!I17</f>
        <v>1108</v>
      </c>
      <c r="P92" s="3"/>
      <c r="Q92" s="95">
        <v>0</v>
      </c>
      <c r="R92" s="91"/>
      <c r="S92" s="95">
        <v>0</v>
      </c>
      <c r="U92" s="56"/>
      <c r="V92" s="56"/>
      <c r="W92" s="56"/>
      <c r="X92" s="28"/>
      <c r="Y92" s="56"/>
      <c r="Z92" s="56"/>
      <c r="AA92" s="56"/>
      <c r="AC92" s="56"/>
      <c r="AD92" s="56"/>
      <c r="AE92" s="56"/>
      <c r="AG92" s="56"/>
      <c r="AH92" s="56"/>
      <c r="AI92" s="56"/>
    </row>
    <row r="93" spans="2:35" ht="16" x14ac:dyDescent="0.25">
      <c r="B93" s="7">
        <v>7835</v>
      </c>
      <c r="C93" s="2" t="s">
        <v>94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85">
        <v>0</v>
      </c>
      <c r="N93" s="23"/>
      <c r="O93" s="85">
        <v>0</v>
      </c>
      <c r="P93" s="3"/>
      <c r="Q93" s="95">
        <v>0</v>
      </c>
      <c r="R93" s="91"/>
      <c r="S93" s="95">
        <v>0</v>
      </c>
      <c r="U93" s="56"/>
      <c r="V93" s="56"/>
      <c r="W93" s="56"/>
      <c r="X93" s="28"/>
      <c r="Y93" s="56"/>
      <c r="Z93" s="56"/>
      <c r="AA93" s="56"/>
      <c r="AC93" s="56"/>
      <c r="AD93" s="56"/>
      <c r="AE93" s="56"/>
      <c r="AG93" s="56"/>
      <c r="AH93" s="56"/>
      <c r="AI93" s="56"/>
    </row>
    <row r="94" spans="2:35" ht="16" x14ac:dyDescent="0.25">
      <c r="B94" s="7">
        <v>7845</v>
      </c>
      <c r="C94" s="2" t="s">
        <v>135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85">
        <v>0</v>
      </c>
      <c r="N94" s="23"/>
      <c r="O94" s="85">
        <v>0</v>
      </c>
      <c r="P94" s="3"/>
      <c r="Q94" s="95">
        <v>0</v>
      </c>
      <c r="R94" s="91"/>
      <c r="S94" s="95">
        <v>0</v>
      </c>
      <c r="U94" s="56"/>
      <c r="V94" s="56"/>
      <c r="W94" s="56"/>
      <c r="X94" s="28"/>
      <c r="Y94" s="56"/>
      <c r="Z94" s="56"/>
      <c r="AA94" s="56"/>
      <c r="AC94" s="56"/>
      <c r="AD94" s="56"/>
      <c r="AE94" s="56"/>
      <c r="AG94" s="56"/>
      <c r="AH94" s="56"/>
      <c r="AI94" s="56"/>
    </row>
    <row r="95" spans="2:35" ht="16" x14ac:dyDescent="0.2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85">
        <v>0</v>
      </c>
      <c r="N95" s="23"/>
      <c r="O95" s="85">
        <f>+'Journal général page 1'!I18</f>
        <v>3000</v>
      </c>
      <c r="P95" s="3"/>
      <c r="Q95" s="95">
        <v>0</v>
      </c>
      <c r="R95" s="91"/>
      <c r="S95" s="95">
        <v>0</v>
      </c>
      <c r="U95" s="56"/>
      <c r="V95" s="56"/>
      <c r="W95" s="56"/>
      <c r="X95" s="28"/>
      <c r="Y95" s="56"/>
      <c r="Z95" s="56"/>
      <c r="AA95" s="56"/>
      <c r="AC95" s="56"/>
      <c r="AD95" s="56"/>
      <c r="AE95" s="56"/>
      <c r="AG95" s="56"/>
      <c r="AH95" s="56"/>
      <c r="AI95" s="56"/>
    </row>
    <row r="96" spans="2:35" ht="16" x14ac:dyDescent="0.2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85"/>
      <c r="N96" s="23"/>
      <c r="O96" s="85"/>
      <c r="P96" s="3"/>
      <c r="Q96" s="95"/>
      <c r="R96" s="91"/>
      <c r="S96" s="95"/>
      <c r="U96" s="56"/>
      <c r="V96" s="56"/>
      <c r="W96" s="56"/>
      <c r="X96" s="28"/>
      <c r="Y96" s="56"/>
      <c r="Z96" s="56"/>
      <c r="AA96" s="56"/>
      <c r="AC96" s="56"/>
      <c r="AD96" s="56"/>
      <c r="AE96" s="56"/>
      <c r="AG96" s="56"/>
      <c r="AH96" s="56"/>
      <c r="AI96" s="56"/>
    </row>
    <row r="97" spans="2:35" ht="16" x14ac:dyDescent="0.2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85" t="s">
        <v>48</v>
      </c>
      <c r="N97" s="23"/>
      <c r="O97" s="85" t="s">
        <v>48</v>
      </c>
      <c r="P97" s="3"/>
      <c r="Q97" s="95" t="s">
        <v>48</v>
      </c>
      <c r="R97" s="91"/>
      <c r="S97" s="95" t="s">
        <v>48</v>
      </c>
      <c r="U97" s="56"/>
      <c r="V97" s="56"/>
      <c r="W97" s="56"/>
      <c r="X97" s="28"/>
      <c r="Y97" s="56"/>
      <c r="Z97" s="56"/>
      <c r="AA97" s="56"/>
      <c r="AC97" s="56"/>
      <c r="AD97" s="56"/>
      <c r="AE97" s="56"/>
      <c r="AG97" s="56"/>
      <c r="AH97" s="56"/>
      <c r="AI97" s="56"/>
    </row>
    <row r="98" spans="2:35" ht="16" x14ac:dyDescent="0.2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85">
        <v>0</v>
      </c>
      <c r="N98" s="23"/>
      <c r="O98" s="85">
        <f>+'Journal général page 1'!I19</f>
        <v>6000</v>
      </c>
      <c r="P98" s="3"/>
      <c r="Q98" s="95">
        <v>0</v>
      </c>
      <c r="R98" s="91"/>
      <c r="S98" s="95">
        <v>0</v>
      </c>
      <c r="U98" s="56"/>
      <c r="V98" s="56"/>
      <c r="W98" s="56"/>
      <c r="X98" s="28"/>
      <c r="Y98" s="56"/>
      <c r="Z98" s="56"/>
      <c r="AA98" s="56"/>
      <c r="AC98" s="56"/>
      <c r="AD98" s="56"/>
      <c r="AE98" s="56"/>
      <c r="AG98" s="56"/>
      <c r="AH98" s="56"/>
      <c r="AI98" s="56"/>
    </row>
    <row r="99" spans="2:35" ht="16" x14ac:dyDescent="0.2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85" t="s">
        <v>48</v>
      </c>
      <c r="N99" s="23"/>
      <c r="O99" s="85" t="s">
        <v>48</v>
      </c>
      <c r="P99" s="3"/>
      <c r="Q99" s="95" t="s">
        <v>48</v>
      </c>
      <c r="R99" s="91"/>
      <c r="S99" s="95" t="s">
        <v>48</v>
      </c>
      <c r="U99" s="56"/>
      <c r="V99" s="56"/>
      <c r="W99" s="56"/>
      <c r="X99" s="28"/>
      <c r="Y99" s="56"/>
      <c r="Z99" s="56"/>
      <c r="AA99" s="56"/>
      <c r="AC99" s="56"/>
      <c r="AD99" s="56"/>
      <c r="AE99" s="56"/>
      <c r="AG99" s="56"/>
      <c r="AH99" s="56"/>
      <c r="AI99" s="56"/>
    </row>
    <row r="100" spans="2:35" ht="19" x14ac:dyDescent="0.3">
      <c r="B100" s="7"/>
      <c r="C100" s="194" t="s">
        <v>104</v>
      </c>
      <c r="D100" s="195"/>
      <c r="E100" s="195"/>
      <c r="F100" s="195"/>
      <c r="G100" s="195"/>
      <c r="H100" s="5"/>
      <c r="I100" s="8"/>
      <c r="J100" s="12"/>
      <c r="K100" s="8"/>
      <c r="L100" s="5"/>
      <c r="M100" s="85" t="s">
        <v>48</v>
      </c>
      <c r="N100" s="23"/>
      <c r="O100" s="85" t="s">
        <v>48</v>
      </c>
      <c r="P100" s="3"/>
      <c r="Q100" s="95" t="s">
        <v>48</v>
      </c>
      <c r="R100" s="91"/>
      <c r="S100" s="95" t="s">
        <v>48</v>
      </c>
      <c r="U100" s="56"/>
      <c r="V100" s="56"/>
      <c r="W100" s="56"/>
      <c r="X100" s="28"/>
      <c r="Y100" s="56"/>
      <c r="Z100" s="56"/>
      <c r="AA100" s="56"/>
      <c r="AC100" s="56"/>
      <c r="AD100" s="56"/>
      <c r="AE100" s="56"/>
      <c r="AG100" s="56"/>
      <c r="AH100" s="56"/>
      <c r="AI100" s="56"/>
    </row>
    <row r="101" spans="2:35" ht="19" x14ac:dyDescent="0.3">
      <c r="B101" s="7"/>
      <c r="C101" s="179"/>
      <c r="D101" s="181"/>
      <c r="E101" s="181"/>
      <c r="F101" s="181"/>
      <c r="G101" s="181"/>
      <c r="H101" s="5"/>
      <c r="I101" s="8"/>
      <c r="J101" s="12"/>
      <c r="K101" s="8"/>
      <c r="L101" s="5"/>
      <c r="M101" s="85"/>
      <c r="N101" s="23"/>
      <c r="O101" s="85"/>
      <c r="P101" s="3"/>
      <c r="Q101" s="95"/>
      <c r="R101" s="91"/>
      <c r="S101" s="95"/>
      <c r="U101" s="56"/>
      <c r="V101" s="56"/>
      <c r="W101" s="56"/>
      <c r="X101" s="28"/>
      <c r="Y101" s="56"/>
      <c r="Z101" s="56"/>
      <c r="AA101" s="56"/>
      <c r="AC101" s="56"/>
      <c r="AD101" s="56"/>
      <c r="AE101" s="56"/>
      <c r="AG101" s="56"/>
      <c r="AH101" s="56"/>
      <c r="AI101" s="56"/>
    </row>
    <row r="102" spans="2:35" ht="16" x14ac:dyDescent="0.2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85" t="s">
        <v>48</v>
      </c>
      <c r="N102" s="23"/>
      <c r="O102" s="85" t="s">
        <v>48</v>
      </c>
      <c r="P102" s="3"/>
      <c r="Q102" s="95" t="s">
        <v>48</v>
      </c>
      <c r="R102" s="91"/>
      <c r="S102" s="95" t="s">
        <v>48</v>
      </c>
      <c r="U102" s="56"/>
      <c r="V102" s="56"/>
      <c r="W102" s="56"/>
      <c r="X102" s="28"/>
      <c r="Y102" s="56"/>
      <c r="Z102" s="56"/>
      <c r="AA102" s="56"/>
      <c r="AC102" s="56"/>
      <c r="AD102" s="56"/>
      <c r="AE102" s="56"/>
      <c r="AG102" s="56"/>
      <c r="AH102" s="56"/>
      <c r="AI102" s="56"/>
    </row>
    <row r="103" spans="2:35" ht="16" x14ac:dyDescent="0.2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85">
        <v>0</v>
      </c>
      <c r="N103" s="23"/>
      <c r="O103" s="85">
        <f>+'Journal général page 1'!I20</f>
        <v>3300</v>
      </c>
      <c r="P103" s="3"/>
      <c r="Q103" s="95">
        <v>0</v>
      </c>
      <c r="R103" s="91"/>
      <c r="S103" s="95">
        <v>0</v>
      </c>
      <c r="U103" s="56"/>
      <c r="V103" s="56"/>
      <c r="W103" s="56"/>
      <c r="X103" s="28"/>
      <c r="Y103" s="56"/>
      <c r="Z103" s="56"/>
      <c r="AA103" s="56"/>
      <c r="AC103" s="56"/>
      <c r="AD103" s="56"/>
      <c r="AE103" s="56"/>
      <c r="AG103" s="56"/>
      <c r="AH103" s="56"/>
      <c r="AI103" s="56"/>
    </row>
    <row r="104" spans="2:35" ht="16" x14ac:dyDescent="0.2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85">
        <v>0</v>
      </c>
      <c r="N104" s="23"/>
      <c r="O104" s="85">
        <v>0</v>
      </c>
      <c r="P104" s="3"/>
      <c r="Q104" s="95">
        <v>0</v>
      </c>
      <c r="R104" s="91"/>
      <c r="S104" s="95">
        <v>0</v>
      </c>
      <c r="U104" s="56"/>
      <c r="V104" s="56"/>
      <c r="W104" s="56"/>
      <c r="X104" s="28"/>
      <c r="Y104" s="56"/>
      <c r="Z104" s="56"/>
      <c r="AA104" s="56"/>
      <c r="AC104" s="56"/>
      <c r="AD104" s="56"/>
      <c r="AE104" s="56"/>
      <c r="AG104" s="56"/>
      <c r="AH104" s="56"/>
      <c r="AI104" s="56"/>
    </row>
    <row r="105" spans="2:35" ht="16" x14ac:dyDescent="0.2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85"/>
      <c r="N105" s="23"/>
      <c r="O105" s="85"/>
      <c r="P105" s="3"/>
      <c r="Q105" s="95"/>
      <c r="R105" s="91"/>
      <c r="S105" s="95"/>
      <c r="U105" s="56"/>
      <c r="V105" s="56"/>
      <c r="W105" s="56"/>
      <c r="X105" s="28"/>
      <c r="Y105" s="56"/>
      <c r="Z105" s="56"/>
      <c r="AA105" s="56"/>
      <c r="AC105" s="56"/>
      <c r="AD105" s="56"/>
      <c r="AE105" s="56"/>
      <c r="AG105" s="56"/>
      <c r="AH105" s="56"/>
      <c r="AI105" s="56"/>
    </row>
    <row r="106" spans="2:35" ht="16" x14ac:dyDescent="0.2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85" t="s">
        <v>48</v>
      </c>
      <c r="N106" s="23"/>
      <c r="O106" s="85" t="s">
        <v>48</v>
      </c>
      <c r="P106" s="3"/>
      <c r="Q106" s="95" t="s">
        <v>48</v>
      </c>
      <c r="R106" s="91"/>
      <c r="S106" s="95" t="s">
        <v>48</v>
      </c>
      <c r="U106" s="56"/>
      <c r="V106" s="56"/>
      <c r="W106" s="56"/>
      <c r="X106" s="28"/>
      <c r="Y106" s="56"/>
      <c r="Z106" s="56"/>
      <c r="AA106" s="56"/>
      <c r="AC106" s="56"/>
      <c r="AD106" s="56"/>
      <c r="AE106" s="56"/>
      <c r="AG106" s="56"/>
      <c r="AH106" s="56"/>
      <c r="AI106" s="56"/>
    </row>
    <row r="107" spans="2:35" ht="16" x14ac:dyDescent="0.25">
      <c r="B107" s="7">
        <v>8500</v>
      </c>
      <c r="C107" s="2" t="s">
        <v>105</v>
      </c>
      <c r="D107" s="2"/>
      <c r="E107" s="2"/>
      <c r="F107" s="2"/>
      <c r="G107" s="2"/>
      <c r="H107" s="5"/>
      <c r="I107" s="8">
        <v>0</v>
      </c>
      <c r="J107" s="12"/>
      <c r="K107" s="8"/>
      <c r="L107" s="5"/>
      <c r="M107" s="85">
        <v>0</v>
      </c>
      <c r="N107" s="23"/>
      <c r="O107" s="85">
        <v>0</v>
      </c>
      <c r="P107" s="3"/>
      <c r="Q107" s="95">
        <v>0</v>
      </c>
      <c r="R107" s="91"/>
      <c r="S107" s="95">
        <v>0</v>
      </c>
      <c r="U107" s="56"/>
      <c r="V107" s="56"/>
      <c r="W107" s="56"/>
      <c r="X107" s="28"/>
      <c r="Y107" s="56"/>
      <c r="Z107" s="56"/>
      <c r="AA107" s="56"/>
      <c r="AC107" s="56"/>
      <c r="AD107" s="56"/>
      <c r="AE107" s="56"/>
      <c r="AG107" s="56"/>
      <c r="AH107" s="56"/>
      <c r="AI107" s="56"/>
    </row>
    <row r="108" spans="2:35" ht="16" x14ac:dyDescent="0.25">
      <c r="B108" s="7">
        <v>8600</v>
      </c>
      <c r="C108" s="2" t="s">
        <v>106</v>
      </c>
      <c r="D108" s="2"/>
      <c r="E108" s="2"/>
      <c r="F108" s="2"/>
      <c r="G108" s="2"/>
      <c r="H108" s="5"/>
      <c r="I108" s="8">
        <v>0</v>
      </c>
      <c r="J108" s="12"/>
      <c r="K108" s="8"/>
      <c r="L108" s="5"/>
      <c r="M108" s="85">
        <v>0</v>
      </c>
      <c r="N108" s="23"/>
      <c r="O108" s="85">
        <v>0</v>
      </c>
      <c r="P108" s="3"/>
      <c r="Q108" s="95">
        <v>0</v>
      </c>
      <c r="R108" s="91"/>
      <c r="S108" s="95">
        <v>0</v>
      </c>
      <c r="U108" s="56"/>
      <c r="V108" s="56"/>
      <c r="W108" s="56"/>
      <c r="X108" s="28"/>
      <c r="Y108" s="56"/>
      <c r="Z108" s="56"/>
      <c r="AA108" s="56"/>
      <c r="AC108" s="56"/>
      <c r="AD108" s="56"/>
      <c r="AE108" s="56"/>
      <c r="AG108" s="56"/>
      <c r="AH108" s="56"/>
      <c r="AI108" s="56"/>
    </row>
    <row r="109" spans="2:35" ht="16" x14ac:dyDescent="0.2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85" t="s">
        <v>48</v>
      </c>
      <c r="N109" s="23"/>
      <c r="O109" s="85" t="s">
        <v>48</v>
      </c>
      <c r="P109" s="3"/>
      <c r="Q109" s="95" t="s">
        <v>48</v>
      </c>
      <c r="R109" s="91"/>
      <c r="S109" s="95" t="s">
        <v>48</v>
      </c>
      <c r="U109" s="56"/>
      <c r="V109" s="56"/>
      <c r="W109" s="56"/>
      <c r="X109" s="28"/>
      <c r="Y109" s="56"/>
      <c r="Z109" s="56"/>
      <c r="AA109" s="56"/>
      <c r="AC109" s="56"/>
      <c r="AD109" s="56"/>
      <c r="AE109" s="56"/>
      <c r="AG109" s="56"/>
      <c r="AH109" s="56"/>
      <c r="AI109" s="56"/>
    </row>
    <row r="110" spans="2:35" ht="19" x14ac:dyDescent="0.3">
      <c r="B110" s="7"/>
      <c r="C110" s="194" t="s">
        <v>107</v>
      </c>
      <c r="D110" s="195"/>
      <c r="E110" s="195"/>
      <c r="F110" s="195"/>
      <c r="G110" s="195"/>
      <c r="H110" s="5"/>
      <c r="I110" s="8"/>
      <c r="J110" s="12"/>
      <c r="K110" s="8"/>
      <c r="L110" s="5"/>
      <c r="M110" s="85" t="s">
        <v>48</v>
      </c>
      <c r="N110" s="23"/>
      <c r="O110" s="85" t="s">
        <v>48</v>
      </c>
      <c r="P110" s="3"/>
      <c r="Q110" s="95" t="s">
        <v>48</v>
      </c>
      <c r="R110" s="91"/>
      <c r="S110" s="95" t="s">
        <v>48</v>
      </c>
      <c r="U110" s="56"/>
      <c r="V110" s="56"/>
      <c r="W110" s="56"/>
      <c r="X110" s="28"/>
      <c r="Y110" s="56"/>
      <c r="Z110" s="56"/>
      <c r="AA110" s="56"/>
      <c r="AC110" s="56"/>
      <c r="AD110" s="56"/>
      <c r="AE110" s="56"/>
      <c r="AG110" s="56"/>
      <c r="AH110" s="56"/>
      <c r="AI110" s="56"/>
    </row>
    <row r="111" spans="2:35" ht="19" x14ac:dyDescent="0.3">
      <c r="B111" s="7"/>
      <c r="C111" s="179"/>
      <c r="D111" s="181"/>
      <c r="E111" s="181"/>
      <c r="F111" s="181"/>
      <c r="G111" s="181"/>
      <c r="H111" s="5"/>
      <c r="I111" s="8"/>
      <c r="J111" s="12"/>
      <c r="K111" s="8"/>
      <c r="L111" s="5"/>
      <c r="M111" s="85"/>
      <c r="N111" s="23"/>
      <c r="O111" s="85"/>
      <c r="P111" s="3"/>
      <c r="Q111" s="95"/>
      <c r="R111" s="91"/>
      <c r="S111" s="95"/>
      <c r="U111" s="56"/>
      <c r="V111" s="56"/>
      <c r="W111" s="56"/>
      <c r="X111" s="28"/>
      <c r="Y111" s="56"/>
      <c r="Z111" s="56"/>
      <c r="AA111" s="56"/>
      <c r="AC111" s="56"/>
      <c r="AD111" s="56"/>
      <c r="AE111" s="56"/>
      <c r="AG111" s="56"/>
      <c r="AH111" s="56"/>
      <c r="AI111" s="56"/>
    </row>
    <row r="112" spans="2:35" ht="16" x14ac:dyDescent="0.2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86">
        <v>0</v>
      </c>
      <c r="N112" s="24"/>
      <c r="O112" s="86">
        <v>0</v>
      </c>
      <c r="P112" s="3"/>
      <c r="Q112" s="96">
        <v>0</v>
      </c>
      <c r="R112" s="92"/>
      <c r="S112" s="96">
        <v>0</v>
      </c>
      <c r="U112" s="56"/>
      <c r="V112" s="56"/>
      <c r="W112" s="56"/>
      <c r="X112" s="28"/>
      <c r="Y112" s="56"/>
      <c r="Z112" s="56"/>
      <c r="AA112" s="56"/>
      <c r="AC112" s="56"/>
      <c r="AD112" s="56"/>
      <c r="AE112" s="56"/>
      <c r="AG112" s="56"/>
      <c r="AH112" s="56"/>
      <c r="AI112" s="56"/>
    </row>
    <row r="113" spans="2:35" ht="17" thickBot="1" x14ac:dyDescent="0.3">
      <c r="B113" s="1"/>
      <c r="C113" s="5"/>
      <c r="D113" s="5"/>
      <c r="E113" s="5"/>
      <c r="F113" s="5"/>
      <c r="G113" s="5"/>
      <c r="H113" s="5"/>
      <c r="I113" s="36">
        <f>SUM(I10:I112)</f>
        <v>1301020</v>
      </c>
      <c r="J113" s="12"/>
      <c r="K113" s="36">
        <f>SUM(K10:K112)</f>
        <v>1301020</v>
      </c>
      <c r="L113" s="9" t="s">
        <v>48</v>
      </c>
      <c r="M113" s="37">
        <f>SUM(M7:M112)</f>
        <v>1108000</v>
      </c>
      <c r="N113" s="23"/>
      <c r="O113" s="37">
        <f>SUM(O7:O112)</f>
        <v>1108000</v>
      </c>
      <c r="P113" s="3"/>
      <c r="Q113" s="97">
        <f>SUM(Q7:Q112)</f>
        <v>341172</v>
      </c>
      <c r="R113" s="91"/>
      <c r="S113" s="97">
        <f>SUM(S7:S112)</f>
        <v>341172</v>
      </c>
      <c r="U113" s="56"/>
      <c r="V113" s="56"/>
      <c r="W113" s="56"/>
      <c r="X113" s="28"/>
      <c r="Y113" s="56"/>
      <c r="Z113" s="56"/>
      <c r="AA113" s="56"/>
      <c r="AC113" s="56"/>
      <c r="AD113" s="56"/>
      <c r="AE113" s="56"/>
      <c r="AG113" s="56"/>
      <c r="AH113" s="56"/>
      <c r="AI113" s="56"/>
    </row>
    <row r="114" spans="2:35" ht="17" thickTop="1" x14ac:dyDescent="0.25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93"/>
      <c r="R114" s="93"/>
      <c r="S114" s="93"/>
    </row>
    <row r="115" spans="2:35" ht="16" x14ac:dyDescent="0.25">
      <c r="B115" s="1"/>
      <c r="C115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5" ht="16" x14ac:dyDescent="0.2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5" ht="16" x14ac:dyDescent="0.2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8"/>
    </row>
    <row r="118" spans="2:35" ht="16" x14ac:dyDescent="0.2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5" ht="16" x14ac:dyDescent="0.2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5" ht="16" x14ac:dyDescent="0.2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5" ht="16" x14ac:dyDescent="0.2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5" ht="16" x14ac:dyDescent="0.2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5" ht="16" x14ac:dyDescent="0.2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5" ht="16" x14ac:dyDescent="0.2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5" ht="16" x14ac:dyDescent="0.2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5" ht="16" x14ac:dyDescent="0.2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5" ht="1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5" ht="1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 x14ac:dyDescent="0.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 x14ac:dyDescent="0.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 x14ac:dyDescent="0.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 x14ac:dyDescent="0.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 x14ac:dyDescent="0.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2:H2"/>
    <mergeCell ref="C3:H3"/>
    <mergeCell ref="I2:K4"/>
    <mergeCell ref="M2:O4"/>
    <mergeCell ref="AG2:AI3"/>
    <mergeCell ref="U2:W3"/>
    <mergeCell ref="Y2:AA3"/>
    <mergeCell ref="AC2:AE3"/>
    <mergeCell ref="Q2:S4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1"/>
  <sheetViews>
    <sheetView workbookViewId="0">
      <selection activeCell="B2" sqref="B2"/>
    </sheetView>
  </sheetViews>
  <sheetFormatPr baseColWidth="10" defaultRowHeight="13" x14ac:dyDescent="0.15"/>
  <cols>
    <col min="2" max="2" width="57" bestFit="1" customWidth="1"/>
    <col min="3" max="3" width="19.6640625" bestFit="1" customWidth="1"/>
    <col min="4" max="4" width="12.33203125" bestFit="1" customWidth="1"/>
  </cols>
  <sheetData>
    <row r="1" spans="2:4" ht="14" thickBot="1" x14ac:dyDescent="0.2"/>
    <row r="2" spans="2:4" ht="26" thickTop="1" x14ac:dyDescent="0.25">
      <c r="B2" s="182" t="s">
        <v>137</v>
      </c>
      <c r="C2" s="140"/>
      <c r="D2" s="141"/>
    </row>
    <row r="3" spans="2:4" ht="18" x14ac:dyDescent="0.2">
      <c r="B3" s="142" t="s">
        <v>90</v>
      </c>
      <c r="C3" s="14"/>
      <c r="D3" s="143"/>
    </row>
    <row r="4" spans="2:4" ht="18" x14ac:dyDescent="0.2">
      <c r="B4" s="144" t="s">
        <v>48</v>
      </c>
      <c r="C4" s="29" t="s">
        <v>52</v>
      </c>
      <c r="D4" s="145" t="s">
        <v>53</v>
      </c>
    </row>
    <row r="5" spans="2:4" ht="7" customHeight="1" x14ac:dyDescent="0.2">
      <c r="B5" s="146" t="s">
        <v>48</v>
      </c>
      <c r="C5" s="15"/>
      <c r="D5" s="147"/>
    </row>
    <row r="6" spans="2:4" ht="18" x14ac:dyDescent="0.2">
      <c r="B6" s="148"/>
      <c r="C6" s="137"/>
      <c r="D6" s="149"/>
    </row>
    <row r="7" spans="2:4" ht="18" x14ac:dyDescent="0.2">
      <c r="B7" s="150" t="s">
        <v>91</v>
      </c>
      <c r="C7" s="16"/>
      <c r="D7" s="151"/>
    </row>
    <row r="8" spans="2:4" ht="18" x14ac:dyDescent="0.2">
      <c r="B8" s="152" t="s">
        <v>68</v>
      </c>
      <c r="C8" s="17">
        <f>+('Bal. 30-11-2017 après fermet'!Q10+'Bal. 30-11-2017 après fermet'!Q11)</f>
        <v>151500</v>
      </c>
      <c r="D8" s="153">
        <f>+C8/C15</f>
        <v>0.5017021445696952</v>
      </c>
    </row>
    <row r="9" spans="2:4" ht="18" x14ac:dyDescent="0.2">
      <c r="B9" s="152" t="s">
        <v>81</v>
      </c>
      <c r="C9" s="17">
        <f>+('Bal. 30-11-2017 après fermet'!Q14-'Bal. 30-11-2017 après fermet'!S15)</f>
        <v>4500</v>
      </c>
      <c r="D9" s="153">
        <f>C9/C15</f>
        <v>1.4902043898109759E-2</v>
      </c>
    </row>
    <row r="10" spans="2:4" ht="18" x14ac:dyDescent="0.2">
      <c r="B10" s="152" t="s">
        <v>69</v>
      </c>
      <c r="C10" s="17">
        <f>+('Bal. 30-11-2017 après fermet'!Q19+'Bal. 30-11-2017 après fermet'!Q20+'Bal. 30-11-2017 après fermet'!Q21)</f>
        <v>41500</v>
      </c>
      <c r="D10" s="153">
        <f>+C10/C15</f>
        <v>0.13742996039367888</v>
      </c>
    </row>
    <row r="11" spans="2:4" ht="18" x14ac:dyDescent="0.2">
      <c r="B11" s="152" t="s">
        <v>92</v>
      </c>
      <c r="C11" s="17">
        <f>+('Bal. 30-11-2017 après fermet'!Q24+'Bal. 30-11-2017 après fermet'!Q25+'Bal. 30-11-2017 après fermet'!Q26)</f>
        <v>5472</v>
      </c>
      <c r="D11" s="153">
        <f>+C11/C15</f>
        <v>1.8120885380101467E-2</v>
      </c>
    </row>
    <row r="12" spans="2:4" ht="18" x14ac:dyDescent="0.2">
      <c r="B12" s="152" t="s">
        <v>70</v>
      </c>
      <c r="C12" s="17">
        <f>+('Bal. 30-11-2017 après fermet'!Q29-'Bal. 30-11-2017 après fermet'!S30)</f>
        <v>96000</v>
      </c>
      <c r="D12" s="153">
        <f>+C12/C15</f>
        <v>0.31791026982634152</v>
      </c>
    </row>
    <row r="13" spans="2:4" ht="18" x14ac:dyDescent="0.2">
      <c r="B13" s="152" t="s">
        <v>71</v>
      </c>
      <c r="C13" s="17">
        <f>+('Bal. 30-11-2017 après fermet'!Q33-'Bal. 30-11-2017 après fermet'!S34)</f>
        <v>3000</v>
      </c>
      <c r="D13" s="153">
        <f>+C13/C15</f>
        <v>9.9346959320731724E-3</v>
      </c>
    </row>
    <row r="14" spans="2:4" ht="18" x14ac:dyDescent="0.2">
      <c r="B14" s="152"/>
      <c r="C14" s="17"/>
      <c r="D14" s="153"/>
    </row>
    <row r="15" spans="2:4" ht="18" x14ac:dyDescent="0.2">
      <c r="B15" s="156" t="s">
        <v>93</v>
      </c>
      <c r="C15" s="98">
        <f>+SUM(C8:C13)</f>
        <v>301972</v>
      </c>
      <c r="D15" s="157">
        <f>+C15/C15</f>
        <v>1</v>
      </c>
    </row>
    <row r="16" spans="2:4" ht="18" x14ac:dyDescent="0.2">
      <c r="B16" s="158"/>
      <c r="C16" s="138"/>
      <c r="D16" s="159"/>
    </row>
    <row r="17" spans="2:4" ht="18" x14ac:dyDescent="0.2">
      <c r="B17" s="160" t="s">
        <v>72</v>
      </c>
      <c r="C17" s="19"/>
      <c r="D17" s="161"/>
    </row>
    <row r="18" spans="2:4" ht="18" x14ac:dyDescent="0.2">
      <c r="B18" s="152" t="s">
        <v>73</v>
      </c>
      <c r="C18" s="17">
        <f>+('Bal. 30-11-2017 après fermet'!S40)</f>
        <v>11000</v>
      </c>
      <c r="D18" s="153">
        <f>+C18/C15</f>
        <v>3.6427218417601631E-2</v>
      </c>
    </row>
    <row r="19" spans="2:4" ht="18" x14ac:dyDescent="0.2">
      <c r="B19" s="152" t="s">
        <v>74</v>
      </c>
      <c r="C19" s="17">
        <v>0</v>
      </c>
      <c r="D19" s="153" t="s">
        <v>48</v>
      </c>
    </row>
    <row r="20" spans="2:4" ht="18" x14ac:dyDescent="0.2">
      <c r="B20" s="162" t="s">
        <v>75</v>
      </c>
      <c r="C20" s="20">
        <f>+'Bal. 30-11-2017 après fermet'!S45</f>
        <v>100000</v>
      </c>
      <c r="D20" s="163">
        <f>+C20/C15</f>
        <v>0.33115653106910575</v>
      </c>
    </row>
    <row r="21" spans="2:4" ht="18" x14ac:dyDescent="0.2">
      <c r="B21" s="152"/>
      <c r="C21" s="17"/>
      <c r="D21" s="153"/>
    </row>
    <row r="22" spans="2:4" ht="18" x14ac:dyDescent="0.2">
      <c r="B22" s="164" t="s">
        <v>76</v>
      </c>
      <c r="C22" s="21">
        <f>+C18+C19+C20</f>
        <v>111000</v>
      </c>
      <c r="D22" s="165">
        <f>+C22/C15</f>
        <v>0.36758374948670736</v>
      </c>
    </row>
    <row r="23" spans="2:4" ht="18" x14ac:dyDescent="0.2">
      <c r="B23" s="173"/>
      <c r="C23" s="174"/>
      <c r="D23" s="175"/>
    </row>
    <row r="24" spans="2:4" ht="18" x14ac:dyDescent="0.2">
      <c r="B24" s="166" t="s">
        <v>77</v>
      </c>
      <c r="C24" s="20"/>
      <c r="D24" s="163" t="s">
        <v>48</v>
      </c>
    </row>
    <row r="25" spans="2:4" ht="18" x14ac:dyDescent="0.2">
      <c r="B25" s="152" t="s">
        <v>78</v>
      </c>
      <c r="C25" s="17">
        <f>+('Bal. 30-11-2017 après fermet'!S50+'Bal. 30-11-2017 après fermet'!S51-'Bal. 30-11-2017 après fermet'!Q52)</f>
        <v>300</v>
      </c>
      <c r="D25" s="153">
        <f>+C25/C15</f>
        <v>9.9346959320731733E-4</v>
      </c>
    </row>
    <row r="26" spans="2:4" ht="18" x14ac:dyDescent="0.2">
      <c r="B26" s="154" t="s">
        <v>79</v>
      </c>
      <c r="C26" s="18">
        <f>+'Bal. 30-11-2017 après fermet'!S53</f>
        <v>190672</v>
      </c>
      <c r="D26" s="155">
        <f>+C26/C15</f>
        <v>0.6314227809200853</v>
      </c>
    </row>
    <row r="27" spans="2:4" ht="18" x14ac:dyDescent="0.2">
      <c r="B27" s="154"/>
      <c r="C27" s="18"/>
      <c r="D27" s="155"/>
    </row>
    <row r="28" spans="2:4" ht="18" x14ac:dyDescent="0.2">
      <c r="B28" s="167" t="s">
        <v>80</v>
      </c>
      <c r="C28" s="22">
        <f>+C25+C26</f>
        <v>190972</v>
      </c>
      <c r="D28" s="165">
        <f>+C28/C15</f>
        <v>0.63241625051329264</v>
      </c>
    </row>
    <row r="29" spans="2:4" ht="18" x14ac:dyDescent="0.2">
      <c r="B29" s="168"/>
      <c r="C29" s="139"/>
      <c r="D29" s="169"/>
    </row>
    <row r="30" spans="2:4" ht="19" thickBot="1" x14ac:dyDescent="0.25">
      <c r="B30" s="170" t="s">
        <v>82</v>
      </c>
      <c r="C30" s="171">
        <f>+C22+C28</f>
        <v>301972</v>
      </c>
      <c r="D30" s="172">
        <f>+C30/C15</f>
        <v>1</v>
      </c>
    </row>
    <row r="31" spans="2:4" ht="14" thickTop="1" x14ac:dyDescent="0.15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3"/>
  <sheetViews>
    <sheetView workbookViewId="0">
      <selection activeCell="G36" sqref="G36"/>
    </sheetView>
  </sheetViews>
  <sheetFormatPr baseColWidth="10" defaultRowHeight="13" x14ac:dyDescent="0.15"/>
  <cols>
    <col min="2" max="2" width="57" bestFit="1" customWidth="1"/>
    <col min="3" max="3" width="22.5" customWidth="1"/>
    <col min="4" max="4" width="20.6640625" customWidth="1"/>
  </cols>
  <sheetData>
    <row r="1" spans="2:4" ht="14" thickBot="1" x14ac:dyDescent="0.2"/>
    <row r="2" spans="2:4" ht="29" customHeight="1" thickTop="1" x14ac:dyDescent="0.25">
      <c r="B2" s="204" t="str">
        <f>+'Bilan au 30 nov 2017'!B2</f>
        <v>Chez Super Frida inc. (1)</v>
      </c>
      <c r="C2" s="205"/>
      <c r="D2" s="206"/>
    </row>
    <row r="3" spans="2:4" ht="21" customHeight="1" x14ac:dyDescent="0.2">
      <c r="B3" s="201" t="s">
        <v>134</v>
      </c>
      <c r="C3" s="202"/>
      <c r="D3" s="203"/>
    </row>
    <row r="4" spans="2:4" ht="16" x14ac:dyDescent="0.2">
      <c r="B4" s="103" t="s">
        <v>48</v>
      </c>
      <c r="C4" s="57" t="s">
        <v>52</v>
      </c>
      <c r="D4" s="104" t="s">
        <v>53</v>
      </c>
    </row>
    <row r="5" spans="2:4" ht="4" customHeight="1" x14ac:dyDescent="0.2">
      <c r="B5" s="105" t="s">
        <v>48</v>
      </c>
      <c r="C5" s="58"/>
      <c r="D5" s="106"/>
    </row>
    <row r="6" spans="2:4" ht="16" x14ac:dyDescent="0.2">
      <c r="B6" s="107"/>
      <c r="C6" s="101"/>
      <c r="D6" s="108"/>
    </row>
    <row r="7" spans="2:4" ht="16" x14ac:dyDescent="0.2">
      <c r="B7" s="109" t="s">
        <v>54</v>
      </c>
      <c r="C7" s="59"/>
      <c r="D7" s="110" t="s">
        <v>48</v>
      </c>
    </row>
    <row r="8" spans="2:4" ht="16" x14ac:dyDescent="0.2">
      <c r="B8" s="111" t="s">
        <v>55</v>
      </c>
      <c r="C8" s="60">
        <f>+'Bal. 30-11-2017 après fermet'!M58</f>
        <v>830000</v>
      </c>
      <c r="D8" s="112">
        <f>+C8/C11</f>
        <v>0.74909747292418771</v>
      </c>
    </row>
    <row r="9" spans="2:4" ht="16" x14ac:dyDescent="0.2">
      <c r="B9" s="111" t="s">
        <v>56</v>
      </c>
      <c r="C9" s="60">
        <f>+'Bal. 30-11-2017 après fermet'!M61</f>
        <v>278000</v>
      </c>
      <c r="D9" s="112">
        <f>+C9/C11</f>
        <v>0.25090252707581229</v>
      </c>
    </row>
    <row r="10" spans="2:4" ht="16" x14ac:dyDescent="0.2">
      <c r="B10" s="111"/>
      <c r="C10" s="60"/>
      <c r="D10" s="112"/>
    </row>
    <row r="11" spans="2:4" ht="16" x14ac:dyDescent="0.2">
      <c r="B11" s="113" t="s">
        <v>57</v>
      </c>
      <c r="C11" s="61">
        <f>+C8+C9</f>
        <v>1108000</v>
      </c>
      <c r="D11" s="114">
        <f>+C11/C11</f>
        <v>1</v>
      </c>
    </row>
    <row r="12" spans="2:4" ht="16" x14ac:dyDescent="0.2">
      <c r="B12" s="107"/>
      <c r="C12" s="99"/>
      <c r="D12" s="115"/>
    </row>
    <row r="13" spans="2:4" ht="16" x14ac:dyDescent="0.2">
      <c r="B13" s="118" t="s">
        <v>125</v>
      </c>
      <c r="C13" s="62">
        <f>+'Bal. 30-11-2017 après fermet'!O66</f>
        <v>354560</v>
      </c>
      <c r="D13" s="184">
        <f>+C13/C11</f>
        <v>0.32</v>
      </c>
    </row>
    <row r="14" spans="2:4" ht="16" x14ac:dyDescent="0.2">
      <c r="B14" s="47"/>
      <c r="C14" s="60" t="s">
        <v>48</v>
      </c>
      <c r="D14" s="112" t="s">
        <v>48</v>
      </c>
    </row>
    <row r="15" spans="2:4" ht="16" x14ac:dyDescent="0.2">
      <c r="B15" s="118" t="s">
        <v>58</v>
      </c>
      <c r="C15" s="62">
        <f>+'Bal. 30-11-2017 après fermet'!O69</f>
        <v>332400</v>
      </c>
      <c r="D15" s="184">
        <f>+C15/C11</f>
        <v>0.3</v>
      </c>
    </row>
    <row r="16" spans="2:4" ht="16" x14ac:dyDescent="0.2">
      <c r="B16" s="111"/>
      <c r="C16" s="60"/>
      <c r="D16" s="112"/>
    </row>
    <row r="17" spans="1:4" ht="16" x14ac:dyDescent="0.2">
      <c r="B17" s="118" t="s">
        <v>59</v>
      </c>
      <c r="C17" s="62">
        <f>+C13+C15</f>
        <v>686960</v>
      </c>
      <c r="D17" s="184">
        <f>+C17/C11</f>
        <v>0.62</v>
      </c>
    </row>
    <row r="18" spans="1:4" ht="16" x14ac:dyDescent="0.2">
      <c r="B18" s="111"/>
      <c r="C18" s="60"/>
      <c r="D18" s="112"/>
    </row>
    <row r="19" spans="1:4" ht="16" x14ac:dyDescent="0.2">
      <c r="B19" s="120" t="s">
        <v>60</v>
      </c>
      <c r="C19" s="65">
        <f>+C11-C17</f>
        <v>421040</v>
      </c>
      <c r="D19" s="121">
        <f>+C19/C11</f>
        <v>0.38</v>
      </c>
    </row>
    <row r="20" spans="1:4" ht="16" x14ac:dyDescent="0.2">
      <c r="A20" s="102"/>
      <c r="B20" s="107"/>
      <c r="C20" s="99"/>
      <c r="D20" s="115"/>
    </row>
    <row r="21" spans="1:4" ht="16" x14ac:dyDescent="0.2">
      <c r="B21" s="116" t="s">
        <v>118</v>
      </c>
      <c r="C21" s="60">
        <f>+('Bal. 30-11-2017 après fermet'!O74+'Bal. 30-11-2017 après fermet'!O75)</f>
        <v>55400</v>
      </c>
      <c r="D21" s="112">
        <f>+C21/C11</f>
        <v>0.05</v>
      </c>
    </row>
    <row r="22" spans="1:4" ht="16" x14ac:dyDescent="0.2">
      <c r="B22" s="116" t="s">
        <v>119</v>
      </c>
      <c r="C22" s="60">
        <f>+('Bal. 30-11-2017 après fermet'!O78+'Bal. 30-11-2017 après fermet'!O79+'Bal. 30-11-2017 après fermet'!O80)</f>
        <v>175500</v>
      </c>
      <c r="D22" s="112">
        <f>+C22/C11</f>
        <v>0.15839350180505415</v>
      </c>
    </row>
    <row r="23" spans="1:4" ht="16" x14ac:dyDescent="0.2">
      <c r="B23" s="116" t="s">
        <v>121</v>
      </c>
      <c r="C23" s="60">
        <f>+('Bal. 30-11-2017 après fermet'!O83)</f>
        <v>5500</v>
      </c>
      <c r="D23" s="112">
        <f>+C23/C11</f>
        <v>4.9638989169675093E-3</v>
      </c>
    </row>
    <row r="24" spans="1:4" ht="16" x14ac:dyDescent="0.2">
      <c r="B24" s="116" t="s">
        <v>122</v>
      </c>
      <c r="C24" s="60">
        <f>+('Bal. 30-11-2017 après fermet'!O86)</f>
        <v>12000</v>
      </c>
      <c r="D24" s="112">
        <f>+C24/C11</f>
        <v>1.0830324909747292E-2</v>
      </c>
    </row>
    <row r="25" spans="1:4" ht="16" x14ac:dyDescent="0.2">
      <c r="B25" s="116" t="s">
        <v>61</v>
      </c>
      <c r="C25" s="60">
        <f>+('Bal. 30-11-2017 après fermet'!O89)</f>
        <v>11080</v>
      </c>
      <c r="D25" s="112">
        <f>+C25/C11</f>
        <v>0.01</v>
      </c>
    </row>
    <row r="26" spans="1:4" ht="16" x14ac:dyDescent="0.2">
      <c r="B26" s="116" t="s">
        <v>123</v>
      </c>
      <c r="C26" s="60">
        <f>+('Bal. 30-11-2017 après fermet'!O92+'Bal. 30-11-2017 après fermet'!O93+'Bal. 30-11-2017 après fermet'!O94+'Bal. 30-11-2017 après fermet'!O95)</f>
        <v>4108</v>
      </c>
      <c r="D26" s="112">
        <f>+C26/C11</f>
        <v>3.707581227436823E-3</v>
      </c>
    </row>
    <row r="27" spans="1:4" ht="16" x14ac:dyDescent="0.2">
      <c r="B27" s="116" t="s">
        <v>124</v>
      </c>
      <c r="C27" s="64">
        <f>+'Bal. 30-11-2017 après fermet'!O98</f>
        <v>6000</v>
      </c>
      <c r="D27" s="112">
        <f>+C27/C11</f>
        <v>5.415162454873646E-3</v>
      </c>
    </row>
    <row r="28" spans="1:4" ht="16" x14ac:dyDescent="0.2">
      <c r="B28" s="122" t="s">
        <v>120</v>
      </c>
      <c r="C28" s="66">
        <f>+C21+C22+C23+C24+C25+C26+C27</f>
        <v>269588</v>
      </c>
      <c r="D28" s="123">
        <f>+C28/C11</f>
        <v>0.24331046931407943</v>
      </c>
    </row>
    <row r="29" spans="1:4" ht="16" x14ac:dyDescent="0.2">
      <c r="B29" s="124"/>
      <c r="C29" s="63"/>
      <c r="D29" s="117"/>
    </row>
    <row r="30" spans="1:4" ht="40.5" customHeight="1" x14ac:dyDescent="0.2">
      <c r="B30" s="125" t="s">
        <v>62</v>
      </c>
      <c r="C30" s="67">
        <f>+C19-C28</f>
        <v>151452</v>
      </c>
      <c r="D30" s="121">
        <f>+C30/C11</f>
        <v>0.13668953068592057</v>
      </c>
    </row>
    <row r="31" spans="1:4" ht="14" customHeight="1" x14ac:dyDescent="0.2">
      <c r="B31" s="126"/>
      <c r="C31" s="99"/>
      <c r="D31" s="115"/>
    </row>
    <row r="32" spans="1:4" ht="16" x14ac:dyDescent="0.2">
      <c r="B32" s="111" t="s">
        <v>63</v>
      </c>
      <c r="C32" s="60">
        <f>+'Bal. 30-11-2017 après fermet'!O103</f>
        <v>3300</v>
      </c>
      <c r="D32" s="112">
        <f>+C32/C11</f>
        <v>2.9783393501805052E-3</v>
      </c>
    </row>
    <row r="33" spans="2:4" ht="16" x14ac:dyDescent="0.2">
      <c r="B33" s="111" t="s">
        <v>64</v>
      </c>
      <c r="C33" s="60">
        <v>0</v>
      </c>
      <c r="D33" s="119" t="s">
        <v>48</v>
      </c>
    </row>
    <row r="34" spans="2:4" ht="27" customHeight="1" x14ac:dyDescent="0.2">
      <c r="B34" s="127" t="s">
        <v>65</v>
      </c>
      <c r="C34" s="66">
        <f>+C32+C33</f>
        <v>3300</v>
      </c>
      <c r="D34" s="123">
        <f>+C34/C11</f>
        <v>2.9783393501805052E-3</v>
      </c>
    </row>
    <row r="35" spans="2:4" ht="9" customHeight="1" x14ac:dyDescent="0.2">
      <c r="B35" s="128"/>
      <c r="C35" s="63"/>
      <c r="D35" s="117"/>
    </row>
    <row r="36" spans="2:4" ht="16" x14ac:dyDescent="0.2">
      <c r="B36" s="129" t="s">
        <v>67</v>
      </c>
      <c r="C36" s="67">
        <f>+C30-C34</f>
        <v>148152</v>
      </c>
      <c r="D36" s="121">
        <f>+C36/C11</f>
        <v>0.13371119133574008</v>
      </c>
    </row>
    <row r="37" spans="2:4" ht="16" x14ac:dyDescent="0.2">
      <c r="B37" s="130"/>
      <c r="C37" s="100"/>
      <c r="D37" s="131"/>
    </row>
    <row r="38" spans="2:4" ht="16" x14ac:dyDescent="0.2">
      <c r="B38" s="132" t="s">
        <v>8</v>
      </c>
      <c r="C38" s="68">
        <v>0</v>
      </c>
      <c r="D38" s="133" t="s">
        <v>48</v>
      </c>
    </row>
    <row r="39" spans="2:4" ht="16" x14ac:dyDescent="0.2">
      <c r="B39" s="124"/>
      <c r="C39" s="63"/>
      <c r="D39" s="117"/>
    </row>
    <row r="40" spans="2:4" ht="17" thickBot="1" x14ac:dyDescent="0.25">
      <c r="B40" s="134" t="s">
        <v>66</v>
      </c>
      <c r="C40" s="135">
        <f>+C36-C38</f>
        <v>148152</v>
      </c>
      <c r="D40" s="136">
        <f>+C40/C11</f>
        <v>0.13371119133574008</v>
      </c>
    </row>
    <row r="41" spans="2:4" ht="14" thickTop="1" x14ac:dyDescent="0.15"/>
    <row r="42" spans="2:4" ht="18" x14ac:dyDescent="0.2">
      <c r="B42" s="30"/>
      <c r="C42" s="30"/>
      <c r="D42" s="30"/>
    </row>
    <row r="43" spans="2:4" ht="18" x14ac:dyDescent="0.2">
      <c r="B43" s="30"/>
      <c r="C43" s="30"/>
      <c r="D43" s="30"/>
    </row>
    <row r="44" spans="2:4" ht="18" x14ac:dyDescent="0.2">
      <c r="B44" s="30"/>
      <c r="C44" s="31"/>
      <c r="D44" s="31"/>
    </row>
    <row r="45" spans="2:4" ht="18" x14ac:dyDescent="0.2">
      <c r="B45" s="30"/>
      <c r="C45" s="30"/>
      <c r="D45" s="30"/>
    </row>
    <row r="46" spans="2:4" ht="18" x14ac:dyDescent="0.2">
      <c r="B46" s="32"/>
      <c r="C46" s="33"/>
      <c r="D46" s="34"/>
    </row>
    <row r="47" spans="2:4" ht="18" x14ac:dyDescent="0.2">
      <c r="B47" s="30"/>
      <c r="C47" s="33"/>
      <c r="D47" s="34"/>
    </row>
    <row r="48" spans="2:4" ht="18" x14ac:dyDescent="0.2">
      <c r="B48" s="30"/>
      <c r="C48" s="33"/>
      <c r="D48" s="34"/>
    </row>
    <row r="49" spans="2:4" ht="18" x14ac:dyDescent="0.2">
      <c r="B49" s="30"/>
      <c r="C49" s="33"/>
      <c r="D49" s="34"/>
    </row>
    <row r="50" spans="2:4" ht="18" x14ac:dyDescent="0.2">
      <c r="B50" s="30"/>
      <c r="C50" s="33"/>
      <c r="D50" s="34"/>
    </row>
    <row r="51" spans="2:4" ht="18" x14ac:dyDescent="0.2">
      <c r="B51" s="30"/>
      <c r="C51" s="33"/>
      <c r="D51" s="34"/>
    </row>
    <row r="52" spans="2:4" ht="18" x14ac:dyDescent="0.2">
      <c r="B52" s="30"/>
      <c r="C52" s="33"/>
      <c r="D52" s="34"/>
    </row>
    <row r="53" spans="2:4" ht="18" x14ac:dyDescent="0.2">
      <c r="B53" s="32"/>
      <c r="C53" s="33"/>
      <c r="D53" s="34"/>
    </row>
    <row r="54" spans="2:4" ht="18" x14ac:dyDescent="0.2">
      <c r="B54" s="32"/>
      <c r="C54" s="33"/>
      <c r="D54" s="34"/>
    </row>
    <row r="55" spans="2:4" ht="18" x14ac:dyDescent="0.2">
      <c r="B55" s="30"/>
      <c r="C55" s="33"/>
      <c r="D55" s="34"/>
    </row>
    <row r="56" spans="2:4" ht="18" x14ac:dyDescent="0.2">
      <c r="B56" s="30"/>
      <c r="C56" s="33"/>
      <c r="D56" s="34"/>
    </row>
    <row r="57" spans="2:4" ht="18" x14ac:dyDescent="0.2">
      <c r="B57" s="30"/>
      <c r="C57" s="33"/>
      <c r="D57" s="34"/>
    </row>
    <row r="58" spans="2:4" ht="18" x14ac:dyDescent="0.2">
      <c r="B58" s="32"/>
      <c r="C58" s="33"/>
      <c r="D58" s="34"/>
    </row>
    <row r="59" spans="2:4" ht="18" x14ac:dyDescent="0.2">
      <c r="B59" s="32"/>
      <c r="C59" s="33"/>
      <c r="D59" s="34"/>
    </row>
    <row r="60" spans="2:4" ht="18" x14ac:dyDescent="0.2">
      <c r="B60" s="30"/>
      <c r="C60" s="33"/>
      <c r="D60" s="34"/>
    </row>
    <row r="61" spans="2:4" ht="18" x14ac:dyDescent="0.2">
      <c r="B61" s="30"/>
      <c r="C61" s="33"/>
      <c r="D61" s="34"/>
    </row>
    <row r="62" spans="2:4" ht="18" x14ac:dyDescent="0.2">
      <c r="B62" s="32"/>
      <c r="C62" s="33"/>
      <c r="D62" s="34"/>
    </row>
    <row r="63" spans="2:4" ht="18" x14ac:dyDescent="0.2">
      <c r="B63" s="32"/>
      <c r="C63" s="35"/>
      <c r="D63" s="34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  <vt:lpstr>'Bal. 30-11-2017'!Zone_d_impression</vt:lpstr>
      <vt:lpstr>'Bal. 30-11-2017 après fermet'!Zone_d_impression</vt:lpstr>
      <vt:lpstr>'Journal général page 1'!Zone_d_impression</vt:lpstr>
      <vt:lpstr>'Travail à Faire 1'!Zone_d_impression</vt:lpstr>
    </vt:vector>
  </TitlesOfParts>
  <Company>Sherpa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Microsoft Office User</cp:lastModifiedBy>
  <cp:lastPrinted>2009-12-03T15:41:52Z</cp:lastPrinted>
  <dcterms:created xsi:type="dcterms:W3CDTF">2006-12-09T17:11:35Z</dcterms:created>
  <dcterms:modified xsi:type="dcterms:W3CDTF">2023-01-24T22:28:07Z</dcterms:modified>
</cp:coreProperties>
</file>