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1140" yWindow="0" windowWidth="37260" windowHeight="19220" tabRatio="775"/>
  </bookViews>
  <sheets>
    <sheet name="Bilan_d'ouverture" sheetId="2" r:id="rId1"/>
    <sheet name="État des Résultats" sheetId="4" r:id="rId2"/>
    <sheet name="Bilan_de_fermeture" sheetId="6" r:id="rId3"/>
    <sheet name="Ind. de performance" sheetId="1" r:id="rId4"/>
    <sheet name="Tableau de trésorerie" sheetId="7" r:id="rId5"/>
  </sheets>
  <definedNames>
    <definedName name="image1" localSheetId="2">#REF!</definedName>
    <definedName name="image1" localSheetId="1">#REF!</definedName>
    <definedName name="image1" localSheetId="4">#REF!</definedName>
    <definedName name="image1">#REF!</definedName>
    <definedName name="image2" localSheetId="2">#REF!</definedName>
    <definedName name="image2" localSheetId="4">#REF!</definedName>
    <definedName name="image2">#REF!</definedName>
    <definedName name="_xlnm.Print_Area" localSheetId="1">'État des Résultats'!$C$2:$AQ$47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91" i="7" l="1"/>
  <c r="I33" i="6"/>
  <c r="I53" i="6"/>
  <c r="I55" i="6"/>
  <c r="I53" i="2"/>
  <c r="I32" i="2"/>
  <c r="I55" i="2"/>
  <c r="F6" i="4"/>
  <c r="K62" i="6"/>
  <c r="K71" i="7"/>
  <c r="C70" i="7"/>
  <c r="C69" i="7"/>
  <c r="C68" i="7"/>
  <c r="C67" i="7"/>
  <c r="B70" i="7"/>
  <c r="B69" i="7"/>
  <c r="B68" i="7"/>
  <c r="B67" i="7"/>
  <c r="C26" i="6"/>
  <c r="C65" i="7"/>
  <c r="B65" i="7"/>
  <c r="C62" i="7"/>
  <c r="C61" i="7"/>
  <c r="C60" i="7"/>
  <c r="C21" i="6"/>
  <c r="E43" i="4"/>
  <c r="E45" i="4"/>
  <c r="L47" i="7"/>
  <c r="E47" i="4"/>
  <c r="K78" i="6"/>
  <c r="E36" i="4"/>
  <c r="E21" i="4"/>
  <c r="E22" i="4"/>
  <c r="E24" i="4"/>
  <c r="E26" i="4"/>
  <c r="E38" i="4"/>
  <c r="E15" i="4"/>
  <c r="C105" i="7"/>
  <c r="N12" i="2"/>
  <c r="N12" i="6"/>
  <c r="C112" i="7"/>
  <c r="C111" i="7"/>
  <c r="C110" i="7"/>
  <c r="C109" i="7"/>
  <c r="C108" i="7"/>
  <c r="C107" i="7"/>
  <c r="C7" i="7"/>
  <c r="K65" i="6"/>
  <c r="K70" i="6"/>
  <c r="K72" i="6"/>
  <c r="K80" i="6"/>
  <c r="K82" i="6"/>
  <c r="K84" i="6"/>
  <c r="I84" i="6"/>
  <c r="C118" i="7"/>
  <c r="C117" i="7"/>
  <c r="C115" i="7"/>
  <c r="C97" i="7"/>
  <c r="C96" i="7"/>
  <c r="C94" i="7"/>
  <c r="C90" i="7"/>
  <c r="C88" i="7"/>
  <c r="C78" i="7"/>
  <c r="C77" i="7"/>
  <c r="C76" i="7"/>
  <c r="C75" i="7"/>
  <c r="C73" i="7"/>
  <c r="C58" i="7"/>
  <c r="C55" i="7"/>
  <c r="C54" i="7"/>
  <c r="C53" i="7"/>
  <c r="C52" i="7"/>
  <c r="C51" i="7"/>
  <c r="C45" i="7"/>
  <c r="C39" i="7"/>
  <c r="C34" i="7"/>
  <c r="C33" i="7"/>
  <c r="C29" i="7"/>
  <c r="C28" i="7"/>
  <c r="C27" i="7"/>
  <c r="C26" i="7"/>
  <c r="C25" i="7"/>
  <c r="C24" i="7"/>
  <c r="C23" i="7"/>
  <c r="C22" i="7"/>
  <c r="C21" i="7"/>
  <c r="C16" i="7"/>
  <c r="C15" i="7"/>
  <c r="C10" i="7"/>
  <c r="C9" i="7"/>
  <c r="C8" i="7"/>
  <c r="B37" i="7"/>
  <c r="B19" i="7"/>
  <c r="B13" i="7"/>
  <c r="B5" i="7"/>
  <c r="C2" i="4"/>
  <c r="B3" i="7"/>
  <c r="K123" i="7"/>
  <c r="K121" i="7"/>
  <c r="K119" i="7"/>
  <c r="K113" i="7"/>
  <c r="K100" i="7"/>
  <c r="K98" i="7"/>
  <c r="K92" i="7"/>
  <c r="K83" i="7"/>
  <c r="K81" i="7"/>
  <c r="K79" i="7"/>
  <c r="K63" i="7"/>
  <c r="K56" i="7"/>
  <c r="K47" i="7"/>
  <c r="K43" i="7"/>
  <c r="C35" i="7"/>
  <c r="I17" i="1"/>
  <c r="C2" i="1"/>
  <c r="K65" i="2"/>
  <c r="K70" i="2"/>
  <c r="K72" i="2"/>
  <c r="K80" i="2"/>
  <c r="K82" i="2"/>
  <c r="K84" i="2"/>
  <c r="I84" i="2"/>
  <c r="I18" i="1"/>
  <c r="K87" i="6"/>
  <c r="K87" i="2"/>
  <c r="C9" i="4"/>
</calcChain>
</file>

<file path=xl/sharedStrings.xml><?xml version="1.0" encoding="utf-8"?>
<sst xmlns="http://schemas.openxmlformats.org/spreadsheetml/2006/main" count="610" uniqueCount="212">
  <si>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</si>
  <si>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</si>
  <si>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</si>
  <si>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</si>
  <si>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</si>
  <si>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</si>
  <si>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</si>
  <si>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</si>
  <si>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</si>
  <si>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</si>
  <si>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</si>
  <si>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</si>
  <si>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</si>
  <si>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</si>
  <si>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</si>
  <si>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</si>
  <si>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</si>
  <si>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</si>
  <si>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</si>
  <si>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</si>
  <si>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</si>
  <si>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</si>
  <si>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</si>
  <si>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</si>
  <si>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charset val="204"/>
        <scheme val="minor"/>
      </rPr>
      <t xml:space="preserve">- Félicitations !
</t>
    </r>
    <r>
      <rPr>
        <b/>
        <sz val="10"/>
        <rFont val="Arial"/>
        <family val="2"/>
        <charset val="204"/>
      </rPr>
      <t>Élevé</t>
    </r>
    <r>
      <rPr>
        <sz val="12"/>
        <color theme="1"/>
        <rFont val="Calibri"/>
        <family val="2"/>
        <charset val="204"/>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</si>
  <si>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</si>
  <si>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</si>
  <si>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charset val="20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204"/>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</si>
  <si>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</si>
  <si>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</si>
  <si>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</si>
  <si>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</si>
  <si>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</si>
  <si>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</si>
  <si>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</si>
  <si>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charset val="204"/>
        <scheme val="minor"/>
      </rPr>
      <t xml:space="preserve"> - Un montant important est dû aux créanciers. Possibilité de dette excessive
</t>
    </r>
    <r>
      <rPr>
        <b/>
        <sz val="10"/>
        <rFont val="Arial"/>
        <family val="2"/>
        <charset val="204"/>
      </rPr>
      <t>Faible</t>
    </r>
    <r>
      <rPr>
        <sz val="12"/>
        <color theme="1"/>
        <rFont val="Calibri"/>
        <family val="2"/>
        <charset val="204"/>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</si>
  <si>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</si>
  <si>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</si>
  <si>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</si>
  <si>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</si>
  <si>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</si>
  <si>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</si>
  <si>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</si>
  <si>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</si>
  <si>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</si>
  <si>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</si>
  <si>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204"/>
        <scheme val="minor"/>
      </rPr>
      <t xml:space="preserve"> - Stock peut-être trop élevé ou utilisation inappropriée de l'encaisse
</t>
    </r>
    <r>
      <rPr>
        <b/>
        <sz val="10"/>
        <rFont val="Arial"/>
        <family val="2"/>
        <charset val="204"/>
      </rPr>
      <t>Faible</t>
    </r>
    <r>
      <rPr>
        <sz val="12"/>
        <color theme="1"/>
        <rFont val="Calibri"/>
        <family val="2"/>
        <charset val="20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</si>
  <si>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charset val="20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204"/>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</si>
  <si>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</si>
  <si>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</si>
  <si>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</si>
  <si>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</si>
  <si>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</si>
  <si>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</si>
  <si>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</si>
  <si>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Débit</t>
  </si>
  <si>
    <t>Crédit</t>
  </si>
  <si>
    <t>ACTIF (1000)</t>
  </si>
  <si>
    <t>i</t>
  </si>
  <si>
    <t>Clients</t>
  </si>
  <si>
    <t>Autres recevables</t>
  </si>
  <si>
    <t>Employés</t>
  </si>
  <si>
    <t>Provision pour mauvaises créances</t>
  </si>
  <si>
    <t>Autres</t>
  </si>
  <si>
    <t>Dépôt chez Hydro Québec</t>
  </si>
  <si>
    <t xml:space="preserve">Terrain </t>
  </si>
  <si>
    <t>Bâtisse</t>
  </si>
  <si>
    <t>Amort. Acc. Bâtisse</t>
  </si>
  <si>
    <t>Amélioration locative</t>
  </si>
  <si>
    <t>Amort. Acc. Amélioration locative</t>
  </si>
  <si>
    <t>Équipement informatique</t>
  </si>
  <si>
    <t>Amort. Acc. Équipement informatique</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</si>
  <si>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</si>
  <si>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</si>
  <si>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</si>
  <si>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</si>
  <si>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</si>
  <si>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</si>
  <si>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</si>
  <si>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</si>
  <si>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</si>
  <si>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</si>
  <si>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</si>
  <si>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BNR</t>
  </si>
  <si>
    <t>SOLDE</t>
  </si>
  <si>
    <t>Résultats</t>
  </si>
  <si>
    <t>(%)</t>
  </si>
  <si>
    <t>Revenus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</si>
  <si>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</si>
  <si>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</si>
  <si>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</si>
  <si>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</si>
  <si>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</si>
  <si>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</si>
  <si>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Petite caisse</t>
  </si>
  <si>
    <t>État des résultats</t>
  </si>
  <si>
    <t xml:space="preserve">  Nourriture</t>
  </si>
  <si>
    <t xml:space="preserve">  Boisson</t>
  </si>
  <si>
    <t xml:space="preserve">  Autres revenus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</si>
  <si>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</si>
  <si>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</si>
  <si>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</si>
  <si>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</si>
  <si>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</si>
  <si>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</si>
  <si>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</si>
  <si>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</si>
  <si>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</si>
  <si>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</si>
  <si>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</si>
  <si>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</si>
  <si>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</si>
  <si>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</si>
  <si>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</si>
  <si>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</si>
  <si>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</si>
  <si>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</si>
  <si>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</si>
  <si>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charset val="204"/>
        <scheme val="minor"/>
      </rPr>
      <t xml:space="preserve">Bénéfice net avant impôt </t>
    </r>
    <r>
      <rPr>
        <sz val="16"/>
        <color theme="1"/>
        <rFont val="Calibri"/>
        <scheme val="minor"/>
      </rPr>
      <t>÷</t>
    </r>
    <r>
      <rPr>
        <sz val="12"/>
        <color theme="1"/>
        <rFont val="Calibri"/>
        <family val="2"/>
        <charset val="204"/>
        <scheme val="minor"/>
      </rPr>
      <t xml:space="preserve"> (Passif à long terme + Capitaux</t>
    </r>
    <r>
      <rPr>
        <sz val="20"/>
        <color theme="1"/>
        <rFont val="Calibri"/>
        <scheme val="minor"/>
      </rPr>
      <t>]</t>
    </r>
    <r>
      <rPr>
        <sz val="12"/>
        <color theme="1"/>
        <rFont val="Calibri"/>
        <family val="2"/>
        <charset val="204"/>
        <scheme val="minor"/>
      </rPr>
      <t xml:space="preserve">   X 100</t>
    </r>
  </si>
  <si>
    <r>
      <t xml:space="preserve">(Bénéfice net avant impôt </t>
    </r>
    <r>
      <rPr>
        <sz val="16"/>
        <color theme="1"/>
        <rFont val="Calibri"/>
        <scheme val="minor"/>
      </rPr>
      <t>÷</t>
    </r>
    <r>
      <rPr>
        <sz val="12"/>
        <color theme="1"/>
        <rFont val="Calibri"/>
        <family val="2"/>
        <charset val="204"/>
        <scheme val="minor"/>
      </rPr>
      <t xml:space="preserve"> Actif) X 100</t>
    </r>
  </si>
  <si>
    <r>
      <t xml:space="preserve">(Bénéfice brut </t>
    </r>
    <r>
      <rPr>
        <sz val="16"/>
        <color theme="1"/>
        <rFont val="Calibri"/>
        <scheme val="minor"/>
      </rPr>
      <t>÷</t>
    </r>
    <r>
      <rPr>
        <sz val="12"/>
        <color theme="1"/>
        <rFont val="Calibri"/>
        <family val="2"/>
        <charset val="204"/>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</si>
  <si>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</si>
  <si>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</si>
  <si>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</si>
  <si>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</si>
  <si>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charset val="204"/>
        <scheme val="minor"/>
      </rPr>
      <t xml:space="preserve"> Comptes clients moyens  
Comptes clients moyens = (Comptes clients d'ouverture + Comptes clients de fermeture) </t>
    </r>
    <r>
      <rPr>
        <sz val="16"/>
        <color theme="1"/>
        <rFont val="Calibri"/>
        <scheme val="minor"/>
      </rPr>
      <t>÷</t>
    </r>
    <r>
      <rPr>
        <sz val="12"/>
        <color theme="1"/>
        <rFont val="Calibri"/>
        <family val="2"/>
        <charset val="204"/>
        <scheme val="minor"/>
      </rPr>
      <t xml:space="preserve"> 2</t>
    </r>
  </si>
  <si>
    <r>
      <t>(365 jours</t>
    </r>
    <r>
      <rPr>
        <sz val="16"/>
        <color theme="1"/>
        <rFont val="Calibri"/>
        <scheme val="minor"/>
      </rPr>
      <t xml:space="preserve"> ÷</t>
    </r>
    <r>
      <rPr>
        <sz val="12"/>
        <color theme="1"/>
        <rFont val="Calibri"/>
        <family val="2"/>
        <charset val="204"/>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</si>
  <si>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</si>
  <si>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charset val="204"/>
        <scheme val="minor"/>
      </rPr>
      <t xml:space="preserve"> (Passif à court terme)</t>
    </r>
  </si>
  <si>
    <r>
      <t xml:space="preserve"> (Passif </t>
    </r>
    <r>
      <rPr>
        <sz val="16"/>
        <color theme="1"/>
        <rFont val="Calibri"/>
        <scheme val="minor"/>
      </rPr>
      <t>÷</t>
    </r>
    <r>
      <rPr>
        <sz val="12"/>
        <color theme="1"/>
        <rFont val="Calibri"/>
        <family val="2"/>
        <charset val="204"/>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</si>
  <si>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</si>
  <si>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charset val="204"/>
        <scheme val="minor"/>
      </rPr>
      <t xml:space="preserve"> (Passif à court terme)</t>
    </r>
  </si>
  <si>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</si>
  <si>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charset val="204"/>
        <scheme val="minor"/>
      </rPr>
      <t xml:space="preserve"> Coefficient de rotation des comptes fournisseurs)
         (voir ci-dessus)</t>
    </r>
  </si>
  <si>
    <t>Total du passif à court terme</t>
  </si>
  <si>
    <t>Total du passif à long terme</t>
  </si>
  <si>
    <t>TOTAL DU PASSIF ET DES CAPITAUX</t>
  </si>
  <si>
    <t>Rotation des comptes fournisseurs</t>
  </si>
  <si>
    <t>Total des capitaux</t>
  </si>
  <si>
    <t>Dépôt chez Gaz Métropolitain</t>
  </si>
  <si>
    <t>Capital-actions</t>
  </si>
  <si>
    <t>Bilan d’ouverture</t>
  </si>
  <si>
    <t>Divers frais payés d’avance</t>
  </si>
  <si>
    <t>Frais d’émission de la dette à long terme</t>
  </si>
  <si>
    <t>Amort. Acc. Frais d’émission de la dette à long terme</t>
  </si>
  <si>
    <t>TOTAL DE L’ACTIF</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</si>
  <si>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</si>
  <si>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</si>
  <si>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</si>
  <si>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</si>
  <si>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</si>
  <si>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Rendement des investisseurs et des propriétaires</t>
  </si>
  <si>
    <t>TABLEAU DES FLUX DE TRÉSORERIE</t>
  </si>
  <si>
    <t>Total des frais financiers et amortissement</t>
  </si>
  <si>
    <t>ACTIVITÉS OPÉRATIONNELLES</t>
  </si>
  <si>
    <t>Résultat net de la période</t>
  </si>
  <si>
    <t>Éléments sans effet sur la trésorerie liée aux activités opérationnelles</t>
  </si>
  <si>
    <t>Début</t>
  </si>
  <si>
    <t>Fin</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</si>
  <si>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</si>
  <si>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</si>
  <si>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</si>
  <si>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</si>
  <si>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</si>
  <si>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</si>
  <si>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Augmentation (diminution) de la trésorerie durant la période</t>
  </si>
  <si>
    <t>Trésorerie du début de la période</t>
  </si>
  <si>
    <t>✓</t>
  </si>
  <si>
    <t>Trésorerie à la fin de la période</t>
  </si>
  <si>
    <t>Trésorerie à la fin  (la preuve)</t>
  </si>
  <si>
    <t xml:space="preserve">   Coût de revient de base « Prime Cost »</t>
  </si>
  <si>
    <t>9029-1881 Québec inc.</t>
  </si>
  <si>
    <t>Équipement</t>
  </si>
  <si>
    <t>Amort. Acc. Équipement</t>
  </si>
  <si>
    <t xml:space="preserve">  Total des salaires </t>
  </si>
  <si>
    <t>Capital-investisseurs</t>
  </si>
  <si>
    <t xml:space="preserve">  Chambres</t>
  </si>
  <si>
    <t>Actionnaires</t>
  </si>
  <si>
    <t xml:space="preserve">Ameublement &amp; mobilier </t>
  </si>
  <si>
    <t xml:space="preserve">Amort. Acc. Ameublement &amp; mobilier </t>
  </si>
  <si>
    <t>Desjardins — placements temporaires</t>
  </si>
  <si>
    <t>Desjardins — compte courant</t>
  </si>
  <si>
    <t>Total de l’actif à long terme excluant les placements</t>
  </si>
  <si>
    <t>Emprunt à long terme</t>
  </si>
  <si>
    <t>Variation</t>
  </si>
  <si>
    <t xml:space="preserve"> Début </t>
  </si>
  <si>
    <t xml:space="preserve"> Fin </t>
  </si>
  <si>
    <t xml:space="preserve"> Variation </t>
  </si>
  <si>
    <t>0905-2018 Québec inc.</t>
  </si>
  <si>
    <t>Au 1 janvier 2016</t>
  </si>
  <si>
    <t>Bilan d’ouverture                                   au 1er janvier 2016</t>
  </si>
  <si>
    <t>(pour la période du 1er janvier 2016 au 31 décembre 2016)</t>
  </si>
  <si>
    <t>Au 31 décembre 2016</t>
  </si>
  <si>
    <t>Bilan de fermeture                                   au 31 décembre 2016</t>
  </si>
  <si>
    <t>Calendrier du 1er janvier 2016 au 31 décembre 2016</t>
  </si>
  <si>
    <t>Nourritures</t>
  </si>
  <si>
    <t>Boissons</t>
  </si>
  <si>
    <t>Coût des produits vendus</t>
  </si>
  <si>
    <t>Nombre de places</t>
  </si>
  <si>
    <t>Revenu annuel par place</t>
  </si>
  <si>
    <t>Total des actifs à court terme</t>
  </si>
  <si>
    <t xml:space="preserve">Encaisse </t>
  </si>
  <si>
    <t>Débiteurs </t>
  </si>
  <si>
    <t xml:space="preserve">Inventaires </t>
  </si>
  <si>
    <t xml:space="preserve">Frais payés d'avance </t>
  </si>
  <si>
    <t>Immobilisation</t>
  </si>
  <si>
    <t xml:space="preserve">Frais de démarrage </t>
  </si>
  <si>
    <t xml:space="preserve">Immobilisation </t>
  </si>
  <si>
    <t>Total de l'actif à court terme</t>
  </si>
  <si>
    <t xml:space="preserve">Débiteurs </t>
  </si>
  <si>
    <t>Rev/place/jour =</t>
  </si>
  <si>
    <t>RÉEL d'opération pour l'année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</si>
</sst>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7" x14ac:knownFonts="1">
    <font>
      <sz val="12"/>
      <color theme="1"/>
      <name val="Calibri"/>
      <family val="2"/>
      <charset val="204"/>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
      <b/>
      <sz val="10"/>
      <color theme="0"/>
      <name val="Arial"/>
      <charset val="204"/>
    </font>
    <font>
      <u/>
      <sz val="10"/>
      <name val="Arial"/>
      <charset val="204"/>
    </font>
    <font>
      <b/>
      <i/>
      <sz val="10"/>
      <name val="Arial"/>
      <charset val="204"/>
    </font>
    <font>
      <b/>
      <sz val="10"/>
      <name val="Zapf Dingbats"/>
    </font>
    <font>
      <b/>
      <u val="doubleAccounting"/>
      <sz val="10"/>
      <name val="Arial"/>
    </font>
    <font>
      <b/>
      <u val="singleAccounting"/>
      <sz val="10"/>
      <color theme="0"/>
      <name val="Arial Black"/>
    </font>
  </fonts>
  <fills count="2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85">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371">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0" fontId="41" fillId="0" borderId="0" xfId="0" applyFont="1" applyBorder="1"/>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1" fillId="13" borderId="26" xfId="0" applyFont="1" applyFill="1" applyBorder="1" applyAlignment="1">
      <alignment vertical="center" wrapText="1"/>
    </xf>
    <xf numFmtId="0" fontId="51" fillId="3" borderId="0" xfId="1" applyFont="1" applyFill="1" applyAlignment="1"/>
    <xf numFmtId="0" fontId="1" fillId="0" borderId="0" xfId="1" applyAlignment="1"/>
    <xf numFmtId="44" fontId="32" fillId="0" borderId="0" xfId="1" applyNumberFormat="1" applyFont="1"/>
    <xf numFmtId="0" fontId="5" fillId="3" borderId="0" xfId="1" applyFont="1" applyFill="1" applyAlignment="1"/>
    <xf numFmtId="0" fontId="2" fillId="0" borderId="0" xfId="1" applyFont="1"/>
    <xf numFmtId="10" fontId="25" fillId="0" borderId="0" xfId="1" applyNumberFormat="1" applyFont="1" applyAlignment="1">
      <alignment horizontal="center"/>
    </xf>
    <xf numFmtId="44" fontId="2" fillId="0" borderId="0" xfId="1" applyNumberFormat="1" applyFont="1"/>
    <xf numFmtId="0" fontId="15" fillId="0" borderId="0" xfId="1" applyFont="1"/>
    <xf numFmtId="17" fontId="24" fillId="0" borderId="0" xfId="1" applyNumberFormat="1" applyFont="1"/>
    <xf numFmtId="10" fontId="2" fillId="0" borderId="0" xfId="1" applyNumberFormat="1" applyFont="1" applyAlignment="1">
      <alignment horizontal="center"/>
    </xf>
    <xf numFmtId="0" fontId="24" fillId="0" borderId="0" xfId="1" applyFont="1"/>
    <xf numFmtId="44" fontId="32" fillId="3" borderId="0" xfId="1" applyNumberFormat="1" applyFont="1" applyFill="1"/>
    <xf numFmtId="44" fontId="32" fillId="0" borderId="0" xfId="1" applyNumberFormat="1" applyFont="1" applyAlignment="1">
      <alignment horizontal="right"/>
    </xf>
    <xf numFmtId="0" fontId="2" fillId="0" borderId="0" xfId="1" applyFont="1" applyAlignment="1">
      <alignment horizontal="right"/>
    </xf>
    <xf numFmtId="0" fontId="1" fillId="11" borderId="49" xfId="1" applyFill="1" applyBorder="1"/>
    <xf numFmtId="44" fontId="32" fillId="11" borderId="54" xfId="1" applyNumberFormat="1" applyFont="1" applyFill="1" applyBorder="1"/>
    <xf numFmtId="10" fontId="25" fillId="11" borderId="50" xfId="1" applyNumberFormat="1" applyFont="1" applyFill="1" applyBorder="1" applyAlignment="1">
      <alignment horizontal="center"/>
    </xf>
    <xf numFmtId="44" fontId="53" fillId="0" borderId="0" xfId="1" applyNumberFormat="1" applyFont="1"/>
    <xf numFmtId="44" fontId="1" fillId="0" borderId="0" xfId="1" applyNumberFormat="1" applyFont="1"/>
    <xf numFmtId="44" fontId="32" fillId="20" borderId="9" xfId="1" applyNumberFormat="1" applyFont="1" applyFill="1" applyBorder="1"/>
    <xf numFmtId="44" fontId="1" fillId="20" borderId="41" xfId="1" applyNumberFormat="1" applyFill="1" applyBorder="1"/>
    <xf numFmtId="44" fontId="25" fillId="20" borderId="41" xfId="1" applyNumberFormat="1" applyFont="1" applyFill="1" applyBorder="1"/>
    <xf numFmtId="0" fontId="54" fillId="0" borderId="0" xfId="1" applyFont="1" applyAlignment="1">
      <alignment horizontal="center"/>
    </xf>
    <xf numFmtId="44" fontId="55" fillId="21" borderId="51" xfId="1" applyNumberFormat="1" applyFont="1" applyFill="1" applyBorder="1"/>
    <xf numFmtId="44" fontId="1" fillId="22" borderId="0" xfId="1" applyNumberFormat="1" applyFill="1" applyBorder="1"/>
    <xf numFmtId="44" fontId="32" fillId="21" borderId="50" xfId="1" applyNumberFormat="1" applyFont="1" applyFill="1" applyBorder="1"/>
    <xf numFmtId="44" fontId="31" fillId="0" borderId="51" xfId="0" applyNumberFormat="1" applyFont="1" applyBorder="1"/>
    <xf numFmtId="7" fontId="34" fillId="18" borderId="43" xfId="8" applyNumberFormat="1" applyFont="1" applyFill="1" applyBorder="1"/>
    <xf numFmtId="7" fontId="1" fillId="0" borderId="0" xfId="1" applyNumberFormat="1"/>
    <xf numFmtId="0" fontId="1" fillId="0" borderId="0" xfId="1" applyAlignment="1"/>
    <xf numFmtId="0" fontId="0" fillId="0" borderId="0" xfId="0" applyFont="1" applyFill="1" applyBorder="1"/>
    <xf numFmtId="0" fontId="24" fillId="0" borderId="0" xfId="0" applyFont="1"/>
    <xf numFmtId="0" fontId="2" fillId="0" borderId="0" xfId="0" applyFont="1"/>
    <xf numFmtId="44" fontId="15" fillId="11" borderId="4" xfId="7" applyNumberFormat="1" applyFont="1" applyFill="1" applyBorder="1" applyAlignment="1">
      <alignment horizontal="center"/>
    </xf>
    <xf numFmtId="0" fontId="2" fillId="3" borderId="0" xfId="1" applyFont="1" applyFill="1" applyAlignment="1"/>
    <xf numFmtId="0" fontId="1" fillId="3" borderId="0" xfId="1" applyFont="1" applyFill="1" applyAlignment="1"/>
    <xf numFmtId="44" fontId="34" fillId="18" borderId="4" xfId="1" applyNumberFormat="1" applyFont="1" applyFill="1" applyBorder="1" applyAlignment="1"/>
    <xf numFmtId="10" fontId="2" fillId="18" borderId="5" xfId="1" applyNumberFormat="1" applyFont="1" applyFill="1" applyBorder="1" applyAlignment="1"/>
    <xf numFmtId="0" fontId="21" fillId="0" borderId="0" xfId="1" applyFont="1"/>
    <xf numFmtId="0" fontId="25" fillId="0" borderId="0" xfId="1" applyFont="1" applyAlignment="1">
      <alignment horizontal="center"/>
    </xf>
    <xf numFmtId="44" fontId="32" fillId="0" borderId="0" xfId="1" applyNumberFormat="1" applyFont="1" applyAlignment="1">
      <alignment horizontal="center"/>
    </xf>
    <xf numFmtId="44" fontId="32" fillId="0" borderId="0" xfId="0" applyNumberFormat="1" applyFont="1" applyAlignment="1">
      <alignment horizontal="center"/>
    </xf>
    <xf numFmtId="0" fontId="1" fillId="0" borderId="0" xfId="1" applyBorder="1" applyAlignment="1">
      <alignment wrapText="1"/>
    </xf>
    <xf numFmtId="0" fontId="51" fillId="3" borderId="0" xfId="1" applyFont="1" applyFill="1" applyBorder="1" applyAlignment="1">
      <alignment vertical="center" wrapText="1"/>
    </xf>
    <xf numFmtId="44" fontId="20" fillId="14" borderId="5" xfId="0" applyNumberFormat="1" applyFont="1" applyFill="1" applyBorder="1" applyAlignment="1">
      <alignment horizontal="center"/>
    </xf>
    <xf numFmtId="44" fontId="56" fillId="16" borderId="49" xfId="0" applyNumberFormat="1" applyFont="1" applyFill="1" applyBorder="1" applyAlignment="1">
      <alignment horizontal="center"/>
    </xf>
    <xf numFmtId="44" fontId="56" fillId="16" borderId="51" xfId="0" applyNumberFormat="1" applyFont="1" applyFill="1" applyBorder="1" applyAlignment="1">
      <alignment horizontal="center"/>
    </xf>
    <xf numFmtId="44" fontId="20" fillId="11" borderId="5" xfId="7" applyNumberFormat="1" applyFont="1" applyFill="1" applyBorder="1" applyAlignment="1">
      <alignment horizontal="center"/>
    </xf>
    <xf numFmtId="0" fontId="25" fillId="0" borderId="0" xfId="0" applyFont="1" applyFill="1" applyBorder="1"/>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1" applyFont="1" applyAlignment="1">
      <alignment horizontal="right"/>
    </xf>
    <xf numFmtId="0" fontId="2" fillId="0" borderId="0" xfId="1" applyFont="1" applyBorder="1" applyAlignment="1">
      <alignment horizontal="right"/>
    </xf>
    <xf numFmtId="0" fontId="2" fillId="20" borderId="49" xfId="1" applyFont="1" applyFill="1" applyBorder="1" applyAlignment="1">
      <alignment horizontal="right" vertical="center" wrapText="1"/>
    </xf>
    <xf numFmtId="0" fontId="2" fillId="20" borderId="54" xfId="1" applyFont="1" applyFill="1" applyBorder="1" applyAlignment="1">
      <alignment horizontal="right" vertical="center" wrapText="1"/>
    </xf>
    <xf numFmtId="0" fontId="25" fillId="11" borderId="54" xfId="1" applyFont="1" applyFill="1" applyBorder="1" applyAlignment="1">
      <alignment horizontal="right"/>
    </xf>
    <xf numFmtId="0" fontId="52" fillId="11" borderId="54" xfId="1" applyFont="1" applyFill="1" applyBorder="1" applyAlignment="1">
      <alignment horizontal="right"/>
    </xf>
    <xf numFmtId="0" fontId="51" fillId="5" borderId="49" xfId="1" applyFont="1" applyFill="1" applyBorder="1" applyAlignment="1">
      <alignment wrapText="1"/>
    </xf>
    <xf numFmtId="0" fontId="51" fillId="0" borderId="54" xfId="1" applyFont="1" applyBorder="1" applyAlignment="1">
      <alignment wrapText="1"/>
    </xf>
    <xf numFmtId="0" fontId="51" fillId="0" borderId="50" xfId="1" applyFont="1" applyBorder="1" applyAlignment="1">
      <alignment wrapText="1"/>
    </xf>
    <xf numFmtId="0" fontId="25" fillId="11" borderId="49" xfId="1" applyFont="1" applyFill="1" applyBorder="1" applyAlignment="1">
      <alignment horizontal="right" vertical="center" wrapText="1"/>
    </xf>
    <xf numFmtId="0" fontId="1" fillId="0" borderId="54" xfId="1" applyBorder="1" applyAlignment="1">
      <alignment horizontal="right" vertical="center" wrapText="1"/>
    </xf>
    <xf numFmtId="0" fontId="51" fillId="5" borderId="49" xfId="1" applyFont="1" applyFill="1" applyBorder="1" applyAlignment="1">
      <alignment vertical="center" wrapText="1"/>
    </xf>
    <xf numFmtId="0" fontId="1" fillId="0" borderId="54" xfId="1" applyBorder="1" applyAlignment="1">
      <alignment wrapText="1"/>
    </xf>
    <xf numFmtId="0" fontId="1" fillId="0" borderId="50" xfId="1" applyBorder="1" applyAlignment="1">
      <alignment wrapText="1"/>
    </xf>
    <xf numFmtId="0" fontId="51" fillId="16" borderId="0" xfId="1" applyFont="1" applyFill="1" applyBorder="1" applyAlignment="1">
      <alignment vertical="center" wrapText="1"/>
    </xf>
    <xf numFmtId="0" fontId="1" fillId="0" borderId="0" xfId="1" applyAlignment="1">
      <alignment wrapText="1"/>
    </xf>
    <xf numFmtId="0" fontId="1" fillId="0" borderId="5" xfId="1" applyBorder="1" applyAlignment="1">
      <alignment wrapText="1"/>
    </xf>
    <xf numFmtId="0" fontId="51" fillId="5" borderId="49" xfId="1" applyNumberFormat="1" applyFont="1" applyFill="1" applyBorder="1" applyAlignment="1">
      <alignment wrapText="1"/>
    </xf>
    <xf numFmtId="0" fontId="1" fillId="0" borderId="54" xfId="1" applyNumberFormat="1" applyBorder="1" applyAlignment="1">
      <alignment wrapText="1"/>
    </xf>
    <xf numFmtId="0" fontId="1" fillId="0" borderId="50" xfId="1" applyNumberFormat="1" applyBorder="1" applyAlignment="1">
      <alignment wrapText="1"/>
    </xf>
    <xf numFmtId="0" fontId="1" fillId="0" borderId="0" xfId="1" applyAlignment="1"/>
    <xf numFmtId="0" fontId="51" fillId="5" borderId="49" xfId="1" applyFont="1" applyFill="1" applyBorder="1" applyAlignment="1">
      <alignment horizontal="left" vertical="center" wrapText="1"/>
    </xf>
    <xf numFmtId="0" fontId="31" fillId="0" borderId="54" xfId="0" applyFont="1" applyBorder="1" applyAlignment="1">
      <alignment horizontal="left" vertical="center" wrapText="1"/>
    </xf>
    <xf numFmtId="0" fontId="31" fillId="0" borderId="50" xfId="0" applyFont="1" applyBorder="1" applyAlignment="1">
      <alignment horizontal="left" vertical="center" wrapText="1"/>
    </xf>
    <xf numFmtId="0" fontId="2" fillId="0" borderId="54" xfId="1" applyFont="1" applyBorder="1" applyAlignment="1">
      <alignment wrapText="1"/>
    </xf>
    <xf numFmtId="0" fontId="2" fillId="0" borderId="50" xfId="1" applyFont="1" applyBorder="1" applyAlignment="1">
      <alignment wrapText="1"/>
    </xf>
  </cellXfs>
  <cellStyles count="85">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16"/>
  <sheetViews>
    <sheetView tabSelected="1"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5" customWidth="1"/>
    <col min="14" max="14" width="13.33203125" bestFit="1" customWidth="1"/>
  </cols>
  <sheetData>
    <row r="1" spans="2:15" ht="16" thickBot="1"/>
    <row r="2" spans="2:15" ht="17" thickTop="1" thickBot="1">
      <c r="B2" s="162"/>
      <c r="C2" s="163"/>
      <c r="D2" s="163"/>
      <c r="E2" s="163"/>
      <c r="F2" s="163"/>
      <c r="G2" s="163"/>
      <c r="H2" s="163"/>
      <c r="I2" s="163"/>
      <c r="J2" s="163"/>
      <c r="K2" s="163"/>
      <c r="L2" s="164"/>
    </row>
    <row r="3" spans="2:15" ht="16" thickTop="1">
      <c r="B3" s="165"/>
      <c r="C3" s="308" t="s">
        <v>188</v>
      </c>
      <c r="D3" s="309"/>
      <c r="E3" s="309"/>
      <c r="F3" s="309"/>
      <c r="G3" s="310"/>
      <c r="H3" s="166"/>
      <c r="I3" s="311" t="s">
        <v>190</v>
      </c>
      <c r="J3" s="312"/>
      <c r="K3" s="313"/>
      <c r="L3" s="188"/>
    </row>
    <row r="4" spans="2:15" ht="16" thickBot="1">
      <c r="B4" s="165"/>
      <c r="C4" s="317" t="s">
        <v>141</v>
      </c>
      <c r="D4" s="318"/>
      <c r="E4" s="318"/>
      <c r="F4" s="318"/>
      <c r="G4" s="319"/>
      <c r="H4" s="166"/>
      <c r="I4" s="314"/>
      <c r="J4" s="315"/>
      <c r="K4" s="316"/>
      <c r="L4" s="188"/>
    </row>
    <row r="5" spans="2:15" ht="17" thickTop="1" thickBot="1">
      <c r="B5" s="165"/>
      <c r="C5" s="320" t="s">
        <v>189</v>
      </c>
      <c r="D5" s="321"/>
      <c r="E5" s="321"/>
      <c r="F5" s="321"/>
      <c r="G5" s="322"/>
      <c r="H5" s="166"/>
      <c r="I5" s="228"/>
      <c r="J5" s="229"/>
      <c r="K5" s="230"/>
      <c r="L5" s="188"/>
    </row>
    <row r="6" spans="2:15" ht="20" thickTop="1" thickBot="1">
      <c r="B6" s="165"/>
      <c r="C6" s="167"/>
      <c r="D6" s="167"/>
      <c r="E6" s="167"/>
      <c r="F6" s="167"/>
      <c r="G6" s="167"/>
      <c r="H6" s="168"/>
      <c r="I6" s="93" t="s">
        <v>55</v>
      </c>
      <c r="J6" s="94"/>
      <c r="K6" s="95" t="s">
        <v>56</v>
      </c>
      <c r="L6" s="188"/>
    </row>
    <row r="7" spans="2:15" ht="20" thickTop="1" thickBot="1">
      <c r="B7" s="224"/>
      <c r="C7" s="302" t="s">
        <v>57</v>
      </c>
      <c r="D7" s="303"/>
      <c r="E7" s="303"/>
      <c r="F7" s="303"/>
      <c r="G7" s="304"/>
      <c r="H7" s="170"/>
      <c r="I7" s="225"/>
      <c r="J7" s="226"/>
      <c r="K7" s="227"/>
      <c r="L7" s="188"/>
    </row>
    <row r="8" spans="2:15" ht="19" thickTop="1">
      <c r="B8" s="169"/>
      <c r="C8" s="171"/>
      <c r="D8" s="172"/>
      <c r="E8" s="172"/>
      <c r="F8" s="172"/>
      <c r="G8" s="172"/>
      <c r="H8" s="173"/>
      <c r="I8" s="97"/>
      <c r="J8" s="98"/>
      <c r="K8" s="99"/>
      <c r="L8" s="188"/>
    </row>
    <row r="9" spans="2:15">
      <c r="B9" s="169">
        <v>1100</v>
      </c>
      <c r="C9" s="174" t="s">
        <v>201</v>
      </c>
      <c r="D9" s="175"/>
      <c r="E9" s="176"/>
      <c r="F9" s="176"/>
      <c r="G9" s="176"/>
      <c r="H9" s="170"/>
      <c r="I9" s="97"/>
      <c r="J9" s="98" t="s">
        <v>58</v>
      </c>
      <c r="K9" s="99"/>
      <c r="L9" s="188"/>
    </row>
    <row r="10" spans="2:15">
      <c r="B10" s="169">
        <v>1101</v>
      </c>
      <c r="C10" s="177" t="s">
        <v>94</v>
      </c>
      <c r="D10" s="175"/>
      <c r="E10" s="176"/>
      <c r="F10" s="176"/>
      <c r="G10" s="176"/>
      <c r="H10" s="170"/>
      <c r="I10" s="97">
        <v>0</v>
      </c>
      <c r="J10" s="98"/>
      <c r="K10" s="99">
        <v>0</v>
      </c>
      <c r="L10" s="188"/>
    </row>
    <row r="11" spans="2:15" ht="16" thickBot="1">
      <c r="B11" s="169">
        <v>1102</v>
      </c>
      <c r="C11" s="177" t="s">
        <v>180</v>
      </c>
      <c r="D11" s="176"/>
      <c r="E11" s="176"/>
      <c r="F11" s="176"/>
      <c r="G11" s="176"/>
      <c r="H11" s="170"/>
      <c r="I11" s="97">
        <v>0</v>
      </c>
      <c r="J11" s="98"/>
      <c r="K11" s="99">
        <v>0</v>
      </c>
      <c r="L11" s="188"/>
    </row>
    <row r="12" spans="2:15" ht="17" thickTop="1" thickBot="1">
      <c r="B12" s="169">
        <v>1103</v>
      </c>
      <c r="C12" s="177" t="s">
        <v>181</v>
      </c>
      <c r="D12" s="176"/>
      <c r="E12" s="176"/>
      <c r="F12" s="176"/>
      <c r="G12" s="176"/>
      <c r="H12" s="170"/>
      <c r="I12" s="97">
        <v>100000</v>
      </c>
      <c r="J12" s="98"/>
      <c r="K12" s="99">
        <v>0</v>
      </c>
      <c r="L12" s="188"/>
      <c r="N12" s="279">
        <f>+I10+I11+I12</f>
        <v>100000</v>
      </c>
      <c r="O12" s="275" t="s">
        <v>167</v>
      </c>
    </row>
    <row r="13" spans="2:15" ht="16" thickTop="1">
      <c r="B13" s="169" t="s">
        <v>8</v>
      </c>
      <c r="C13" s="176" t="s">
        <v>8</v>
      </c>
      <c r="D13" s="176"/>
      <c r="E13" s="176"/>
      <c r="F13" s="176"/>
      <c r="G13" s="176"/>
      <c r="H13" s="170"/>
      <c r="I13" s="97" t="s">
        <v>8</v>
      </c>
      <c r="J13" s="98"/>
      <c r="K13" s="99" t="s">
        <v>8</v>
      </c>
      <c r="L13" s="188"/>
    </row>
    <row r="14" spans="2:15">
      <c r="B14" s="169">
        <v>1200</v>
      </c>
      <c r="C14" s="174" t="s">
        <v>202</v>
      </c>
      <c r="D14" s="175"/>
      <c r="E14" s="176"/>
      <c r="F14" s="176"/>
      <c r="G14" s="176"/>
      <c r="H14" s="170"/>
      <c r="I14" s="97"/>
      <c r="J14" s="98"/>
      <c r="K14" s="99"/>
      <c r="L14" s="188"/>
    </row>
    <row r="15" spans="2:15">
      <c r="B15" s="169">
        <v>1210</v>
      </c>
      <c r="C15" s="177" t="s">
        <v>59</v>
      </c>
      <c r="D15" s="176"/>
      <c r="E15" s="176"/>
      <c r="F15" s="176"/>
      <c r="G15" s="176"/>
      <c r="H15" s="170"/>
      <c r="I15" s="97">
        <v>0</v>
      </c>
      <c r="J15" s="98"/>
      <c r="K15" s="99">
        <v>0</v>
      </c>
      <c r="L15" s="188"/>
    </row>
    <row r="16" spans="2:15">
      <c r="B16" s="169">
        <v>1220</v>
      </c>
      <c r="C16" s="283" t="s">
        <v>177</v>
      </c>
      <c r="D16" s="176"/>
      <c r="E16" s="176"/>
      <c r="F16" s="176"/>
      <c r="G16" s="176"/>
      <c r="H16" s="170"/>
      <c r="I16" s="97">
        <v>0</v>
      </c>
      <c r="J16" s="98"/>
      <c r="K16" s="99">
        <v>0</v>
      </c>
      <c r="L16" s="188"/>
    </row>
    <row r="17" spans="2:12">
      <c r="B17" s="169">
        <v>1230</v>
      </c>
      <c r="C17" s="177" t="s">
        <v>61</v>
      </c>
      <c r="D17" s="176"/>
      <c r="E17" s="176"/>
      <c r="F17" s="176"/>
      <c r="G17" s="176"/>
      <c r="H17" s="170"/>
      <c r="I17" s="97">
        <v>0</v>
      </c>
      <c r="J17" s="98"/>
      <c r="K17" s="99">
        <v>0</v>
      </c>
      <c r="L17" s="188"/>
    </row>
    <row r="18" spans="2:12">
      <c r="B18" s="169">
        <v>1240</v>
      </c>
      <c r="C18" s="177" t="s">
        <v>60</v>
      </c>
      <c r="D18" s="176"/>
      <c r="E18" s="176"/>
      <c r="F18" s="176"/>
      <c r="G18" s="176"/>
      <c r="H18" s="170"/>
      <c r="I18" s="97">
        <v>0</v>
      </c>
      <c r="J18" s="98"/>
      <c r="K18" s="99">
        <v>0</v>
      </c>
      <c r="L18" s="188"/>
    </row>
    <row r="19" spans="2:12">
      <c r="B19" s="169">
        <v>1250</v>
      </c>
      <c r="C19" s="177" t="s">
        <v>62</v>
      </c>
      <c r="D19" s="176"/>
      <c r="E19" s="176"/>
      <c r="F19" s="176"/>
      <c r="G19" s="176"/>
      <c r="H19" s="170"/>
      <c r="I19" s="97">
        <v>0</v>
      </c>
      <c r="J19" s="98"/>
      <c r="K19" s="99">
        <v>0</v>
      </c>
      <c r="L19" s="188"/>
    </row>
    <row r="20" spans="2:12">
      <c r="B20" s="169"/>
      <c r="C20" s="176"/>
      <c r="D20" s="176"/>
      <c r="E20" s="176"/>
      <c r="F20" s="176"/>
      <c r="G20" s="176"/>
      <c r="H20" s="170"/>
      <c r="I20" s="97" t="s">
        <v>8</v>
      </c>
      <c r="J20" s="98"/>
      <c r="K20" s="99" t="s">
        <v>8</v>
      </c>
      <c r="L20" s="188"/>
    </row>
    <row r="21" spans="2:12">
      <c r="B21" s="169">
        <v>1300</v>
      </c>
      <c r="C21" s="174" t="s">
        <v>203</v>
      </c>
      <c r="D21" s="175"/>
      <c r="E21" s="176"/>
      <c r="F21" s="176"/>
      <c r="G21" s="176"/>
      <c r="H21" s="170"/>
      <c r="I21" s="97" t="s">
        <v>8</v>
      </c>
      <c r="J21" s="98"/>
      <c r="K21" s="99" t="s">
        <v>8</v>
      </c>
      <c r="L21" s="188"/>
    </row>
    <row r="22" spans="2:12">
      <c r="B22" s="169">
        <v>1310</v>
      </c>
      <c r="C22" s="170" t="s">
        <v>195</v>
      </c>
      <c r="D22" s="176"/>
      <c r="E22" s="176"/>
      <c r="F22" s="176"/>
      <c r="G22" s="176"/>
      <c r="H22" s="170"/>
      <c r="I22" s="97">
        <v>0</v>
      </c>
      <c r="J22" s="98"/>
      <c r="K22" s="99">
        <v>0</v>
      </c>
      <c r="L22" s="188"/>
    </row>
    <row r="23" spans="2:12">
      <c r="B23" s="169">
        <v>1320</v>
      </c>
      <c r="C23" s="170" t="s">
        <v>196</v>
      </c>
      <c r="D23" s="176"/>
      <c r="E23" s="176"/>
      <c r="F23" s="176"/>
      <c r="G23" s="176"/>
      <c r="H23" s="170"/>
      <c r="I23" s="97">
        <v>0</v>
      </c>
      <c r="J23" s="98"/>
      <c r="K23" s="99">
        <v>0</v>
      </c>
      <c r="L23" s="188"/>
    </row>
    <row r="24" spans="2:12">
      <c r="B24" s="169">
        <v>1330</v>
      </c>
      <c r="C24" s="170" t="s">
        <v>63</v>
      </c>
      <c r="D24" s="176"/>
      <c r="E24" s="176"/>
      <c r="F24" s="176"/>
      <c r="G24" s="176"/>
      <c r="H24" s="170"/>
      <c r="I24" s="97">
        <v>0</v>
      </c>
      <c r="J24" s="98"/>
      <c r="K24" s="99">
        <v>0</v>
      </c>
      <c r="L24" s="188"/>
    </row>
    <row r="25" spans="2:12">
      <c r="B25" s="169"/>
      <c r="C25" s="176"/>
      <c r="D25" s="176"/>
      <c r="E25" s="176"/>
      <c r="F25" s="176"/>
      <c r="G25" s="176"/>
      <c r="H25" s="170"/>
      <c r="I25" s="97" t="s">
        <v>8</v>
      </c>
      <c r="J25" s="98"/>
      <c r="K25" s="99" t="s">
        <v>8</v>
      </c>
      <c r="L25" s="188"/>
    </row>
    <row r="26" spans="2:12" ht="18">
      <c r="B26" s="169">
        <v>1400</v>
      </c>
      <c r="C26" s="284" t="s">
        <v>204</v>
      </c>
      <c r="D26" s="176"/>
      <c r="E26" s="176"/>
      <c r="F26" s="176"/>
      <c r="G26" s="176"/>
      <c r="H26" s="170"/>
      <c r="I26" s="196"/>
      <c r="J26" s="98"/>
      <c r="K26" s="99"/>
      <c r="L26" s="188"/>
    </row>
    <row r="27" spans="2:12">
      <c r="B27" s="169">
        <v>1405</v>
      </c>
      <c r="C27" s="170" t="s">
        <v>142</v>
      </c>
      <c r="D27" s="176"/>
      <c r="E27" s="176"/>
      <c r="F27" s="176"/>
      <c r="G27" s="176"/>
      <c r="H27" s="170"/>
      <c r="I27" s="286">
        <v>0</v>
      </c>
      <c r="J27" s="98"/>
      <c r="K27" s="99">
        <v>0</v>
      </c>
      <c r="L27" s="188"/>
    </row>
    <row r="28" spans="2:12">
      <c r="B28" s="169">
        <v>1421</v>
      </c>
      <c r="C28" s="170" t="s">
        <v>139</v>
      </c>
      <c r="D28" s="176"/>
      <c r="E28" s="176"/>
      <c r="F28" s="176"/>
      <c r="G28" s="176"/>
      <c r="H28" s="170"/>
      <c r="I28" s="286">
        <v>0</v>
      </c>
      <c r="J28" s="98"/>
      <c r="K28" s="99">
        <v>0</v>
      </c>
      <c r="L28" s="188"/>
    </row>
    <row r="29" spans="2:12">
      <c r="B29" s="169">
        <v>1422</v>
      </c>
      <c r="C29" s="170" t="s">
        <v>64</v>
      </c>
      <c r="D29" s="176"/>
      <c r="E29" s="176"/>
      <c r="F29" s="176"/>
      <c r="G29" s="176"/>
      <c r="H29" s="170"/>
      <c r="I29" s="286">
        <v>0</v>
      </c>
      <c r="J29" s="98"/>
      <c r="K29" s="99">
        <v>0</v>
      </c>
      <c r="L29" s="188"/>
    </row>
    <row r="30" spans="2:12">
      <c r="B30" s="169">
        <v>1430</v>
      </c>
      <c r="C30" s="177" t="s">
        <v>63</v>
      </c>
      <c r="D30" s="176"/>
      <c r="E30" s="176"/>
      <c r="F30" s="176"/>
      <c r="G30" s="176"/>
      <c r="H30" s="170"/>
      <c r="I30" s="286">
        <v>0</v>
      </c>
      <c r="J30" s="98"/>
      <c r="K30" s="99">
        <v>0</v>
      </c>
      <c r="L30" s="188"/>
    </row>
    <row r="31" spans="2:12">
      <c r="B31" s="169"/>
      <c r="C31" s="285"/>
      <c r="D31" s="176"/>
      <c r="E31" s="176"/>
      <c r="F31" s="176"/>
      <c r="G31" s="176"/>
      <c r="H31" s="170"/>
      <c r="I31" s="97"/>
      <c r="J31" s="98"/>
      <c r="K31" s="99"/>
      <c r="L31" s="188"/>
    </row>
    <row r="32" spans="2:12" ht="18">
      <c r="B32" s="169"/>
      <c r="C32" s="220" t="s">
        <v>200</v>
      </c>
      <c r="D32" s="176"/>
      <c r="E32" s="176"/>
      <c r="F32" s="176"/>
      <c r="G32" s="176"/>
      <c r="H32" s="170"/>
      <c r="I32" s="196">
        <f>+SUM(I10:I30)</f>
        <v>100000</v>
      </c>
      <c r="J32" s="98"/>
      <c r="K32" s="99"/>
      <c r="L32" s="188"/>
    </row>
    <row r="33" spans="2:12">
      <c r="B33" s="169"/>
      <c r="C33" s="176"/>
      <c r="D33" s="176"/>
      <c r="E33" s="176"/>
      <c r="F33" s="176"/>
      <c r="G33" s="176"/>
      <c r="H33" s="170"/>
      <c r="I33" s="97" t="s">
        <v>8</v>
      </c>
      <c r="J33" s="98"/>
      <c r="K33" s="99" t="s">
        <v>8</v>
      </c>
      <c r="L33" s="188"/>
    </row>
    <row r="34" spans="2:12">
      <c r="B34" s="169">
        <v>1500</v>
      </c>
      <c r="C34" s="174" t="s">
        <v>205</v>
      </c>
      <c r="D34" s="175"/>
      <c r="E34" s="176"/>
      <c r="F34" s="176"/>
      <c r="G34" s="176"/>
      <c r="H34" s="170"/>
      <c r="I34" s="97" t="s">
        <v>8</v>
      </c>
      <c r="J34" s="98"/>
      <c r="K34" s="99" t="s">
        <v>8</v>
      </c>
      <c r="L34" s="188"/>
    </row>
    <row r="35" spans="2:12">
      <c r="B35" s="169">
        <v>1505</v>
      </c>
      <c r="C35" s="177" t="s">
        <v>65</v>
      </c>
      <c r="D35" s="176"/>
      <c r="E35" s="176"/>
      <c r="F35" s="176"/>
      <c r="G35" s="176"/>
      <c r="H35" s="170"/>
      <c r="I35" s="97">
        <v>0</v>
      </c>
      <c r="J35" s="98"/>
      <c r="K35" s="99">
        <v>0</v>
      </c>
      <c r="L35" s="188"/>
    </row>
    <row r="36" spans="2:12">
      <c r="B36" s="169">
        <v>1510</v>
      </c>
      <c r="C36" s="177" t="s">
        <v>66</v>
      </c>
      <c r="D36" s="176"/>
      <c r="E36" s="176"/>
      <c r="F36" s="176"/>
      <c r="G36" s="176"/>
      <c r="H36" s="170"/>
      <c r="I36" s="97">
        <v>0</v>
      </c>
      <c r="J36" s="98"/>
      <c r="K36" s="99">
        <v>0</v>
      </c>
      <c r="L36" s="188"/>
    </row>
    <row r="37" spans="2:12">
      <c r="B37" s="169">
        <v>1511</v>
      </c>
      <c r="C37" s="177" t="s">
        <v>67</v>
      </c>
      <c r="D37" s="176"/>
      <c r="E37" s="176"/>
      <c r="F37" s="176"/>
      <c r="G37" s="176"/>
      <c r="H37" s="170"/>
      <c r="I37" s="97">
        <v>0</v>
      </c>
      <c r="J37" s="98"/>
      <c r="K37" s="99">
        <v>0</v>
      </c>
      <c r="L37" s="188"/>
    </row>
    <row r="38" spans="2:12">
      <c r="B38" s="169">
        <v>1515</v>
      </c>
      <c r="C38" s="177" t="s">
        <v>68</v>
      </c>
      <c r="D38" s="176"/>
      <c r="E38" s="176"/>
      <c r="F38" s="176"/>
      <c r="G38" s="176"/>
      <c r="H38" s="170"/>
      <c r="I38" s="97">
        <v>0</v>
      </c>
      <c r="J38" s="98"/>
      <c r="K38" s="99">
        <v>0</v>
      </c>
      <c r="L38" s="188"/>
    </row>
    <row r="39" spans="2:12">
      <c r="B39" s="169">
        <v>1516</v>
      </c>
      <c r="C39" s="177" t="s">
        <v>69</v>
      </c>
      <c r="D39" s="176"/>
      <c r="E39" s="176"/>
      <c r="F39" s="176"/>
      <c r="G39" s="176"/>
      <c r="H39" s="170"/>
      <c r="I39" s="97">
        <v>0</v>
      </c>
      <c r="J39" s="98"/>
      <c r="K39" s="99">
        <v>0</v>
      </c>
      <c r="L39" s="188"/>
    </row>
    <row r="40" spans="2:12">
      <c r="B40" s="169">
        <v>1520</v>
      </c>
      <c r="C40" s="177" t="s">
        <v>178</v>
      </c>
      <c r="D40" s="176"/>
      <c r="E40" s="176"/>
      <c r="F40" s="176"/>
      <c r="G40" s="176"/>
      <c r="H40" s="170"/>
      <c r="I40" s="97">
        <v>0</v>
      </c>
      <c r="J40" s="98"/>
      <c r="K40" s="99">
        <v>0</v>
      </c>
      <c r="L40" s="188"/>
    </row>
    <row r="41" spans="2:12">
      <c r="B41" s="169">
        <v>1521</v>
      </c>
      <c r="C41" s="177" t="s">
        <v>179</v>
      </c>
      <c r="D41" s="176"/>
      <c r="E41" s="176"/>
      <c r="F41" s="176"/>
      <c r="G41" s="176"/>
      <c r="H41" s="170"/>
      <c r="I41" s="97">
        <v>0</v>
      </c>
      <c r="J41" s="98"/>
      <c r="K41" s="99">
        <v>0</v>
      </c>
      <c r="L41" s="188"/>
    </row>
    <row r="42" spans="2:12">
      <c r="B42" s="169">
        <v>1525</v>
      </c>
      <c r="C42" s="177" t="s">
        <v>172</v>
      </c>
      <c r="D42" s="176"/>
      <c r="E42" s="176"/>
      <c r="F42" s="176"/>
      <c r="G42" s="176"/>
      <c r="H42" s="170"/>
      <c r="I42" s="97">
        <v>0</v>
      </c>
      <c r="J42" s="98"/>
      <c r="K42" s="99">
        <v>0</v>
      </c>
      <c r="L42" s="188"/>
    </row>
    <row r="43" spans="2:12">
      <c r="B43" s="169">
        <v>1526</v>
      </c>
      <c r="C43" s="177" t="s">
        <v>173</v>
      </c>
      <c r="D43" s="176"/>
      <c r="E43" s="176"/>
      <c r="F43" s="176"/>
      <c r="G43" s="176"/>
      <c r="H43" s="170"/>
      <c r="I43" s="97">
        <v>0</v>
      </c>
      <c r="J43" s="98"/>
      <c r="K43" s="99">
        <v>0</v>
      </c>
      <c r="L43" s="188"/>
    </row>
    <row r="44" spans="2:12">
      <c r="B44" s="169">
        <v>1530</v>
      </c>
      <c r="C44" s="177" t="s">
        <v>70</v>
      </c>
      <c r="D44" s="176"/>
      <c r="E44" s="176"/>
      <c r="F44" s="176"/>
      <c r="G44" s="176"/>
      <c r="H44" s="170"/>
      <c r="I44" s="97">
        <v>0</v>
      </c>
      <c r="J44" s="98"/>
      <c r="K44" s="99">
        <v>0</v>
      </c>
      <c r="L44" s="188"/>
    </row>
    <row r="45" spans="2:12">
      <c r="B45" s="169">
        <v>1531</v>
      </c>
      <c r="C45" s="177" t="s">
        <v>71</v>
      </c>
      <c r="D45" s="176"/>
      <c r="E45" s="176"/>
      <c r="F45" s="176"/>
      <c r="G45" s="176"/>
      <c r="H45" s="170"/>
      <c r="I45" s="97">
        <v>0</v>
      </c>
      <c r="J45" s="98"/>
      <c r="K45" s="99">
        <v>0</v>
      </c>
      <c r="L45" s="188"/>
    </row>
    <row r="46" spans="2:12">
      <c r="B46" s="169" t="s">
        <v>8</v>
      </c>
      <c r="F46" s="176"/>
      <c r="G46" s="176"/>
      <c r="H46" s="170"/>
      <c r="I46" s="97" t="s">
        <v>8</v>
      </c>
      <c r="J46" s="98"/>
      <c r="K46" s="99" t="s">
        <v>8</v>
      </c>
      <c r="L46" s="188"/>
    </row>
    <row r="47" spans="2:12">
      <c r="B47" s="169">
        <v>1600</v>
      </c>
      <c r="C47" s="174" t="s">
        <v>206</v>
      </c>
      <c r="D47" s="175"/>
      <c r="E47" s="175"/>
      <c r="F47" s="176"/>
      <c r="G47" s="176"/>
      <c r="H47" s="170"/>
      <c r="I47" s="97" t="s">
        <v>8</v>
      </c>
      <c r="J47" s="98"/>
      <c r="K47" s="99" t="s">
        <v>8</v>
      </c>
      <c r="L47" s="188"/>
    </row>
    <row r="48" spans="2:12">
      <c r="B48" s="169">
        <v>1605</v>
      </c>
      <c r="C48" s="177" t="s">
        <v>72</v>
      </c>
      <c r="D48" s="176"/>
      <c r="E48" s="176"/>
      <c r="F48" s="176"/>
      <c r="G48" s="176"/>
      <c r="H48" s="170"/>
      <c r="I48" s="97">
        <v>0</v>
      </c>
      <c r="J48" s="98"/>
      <c r="K48" s="99">
        <v>0</v>
      </c>
      <c r="L48" s="188"/>
    </row>
    <row r="49" spans="2:12">
      <c r="B49" s="169">
        <v>1606</v>
      </c>
      <c r="C49" s="177" t="s">
        <v>73</v>
      </c>
      <c r="D49" s="176"/>
      <c r="E49" s="176"/>
      <c r="F49" s="176"/>
      <c r="G49" s="176"/>
      <c r="H49" s="170"/>
      <c r="I49" s="97">
        <v>0</v>
      </c>
      <c r="J49" s="98"/>
      <c r="K49" s="99">
        <v>0</v>
      </c>
      <c r="L49" s="188"/>
    </row>
    <row r="50" spans="2:12">
      <c r="B50" s="169">
        <v>1610</v>
      </c>
      <c r="C50" s="177" t="s">
        <v>143</v>
      </c>
      <c r="D50" s="176"/>
      <c r="E50" s="176"/>
      <c r="F50" s="176"/>
      <c r="G50" s="176"/>
      <c r="H50" s="170"/>
      <c r="I50" s="97">
        <v>0</v>
      </c>
      <c r="J50" s="98"/>
      <c r="K50" s="99">
        <v>0</v>
      </c>
      <c r="L50" s="188"/>
    </row>
    <row r="51" spans="2:12">
      <c r="B51" s="169">
        <v>1611</v>
      </c>
      <c r="C51" s="177" t="s">
        <v>144</v>
      </c>
      <c r="D51" s="176"/>
      <c r="E51" s="176"/>
      <c r="F51" s="176"/>
      <c r="G51" s="176"/>
      <c r="H51" s="170"/>
      <c r="I51" s="97">
        <v>0</v>
      </c>
      <c r="J51" s="98"/>
      <c r="K51" s="99">
        <v>0</v>
      </c>
      <c r="L51" s="188"/>
    </row>
    <row r="52" spans="2:12">
      <c r="B52" s="169"/>
      <c r="C52" s="177"/>
      <c r="D52" s="176"/>
      <c r="E52" s="176"/>
      <c r="F52" s="176"/>
      <c r="G52" s="176"/>
      <c r="H52" s="170"/>
      <c r="I52" s="97"/>
      <c r="J52" s="98"/>
      <c r="K52" s="99"/>
      <c r="L52" s="188"/>
    </row>
    <row r="53" spans="2:12" ht="18">
      <c r="B53" s="169"/>
      <c r="C53" s="220" t="s">
        <v>182</v>
      </c>
      <c r="D53" s="176"/>
      <c r="E53" s="176"/>
      <c r="F53" s="176"/>
      <c r="G53" s="176"/>
      <c r="H53" s="170"/>
      <c r="I53" s="196">
        <f>+(SUM(I35:I51)-SUM(K35:K51))</f>
        <v>0</v>
      </c>
      <c r="J53" s="98"/>
      <c r="K53" s="99"/>
      <c r="L53" s="188"/>
    </row>
    <row r="54" spans="2:12" ht="18">
      <c r="B54" s="169"/>
      <c r="C54" s="195"/>
      <c r="D54" s="176"/>
      <c r="E54" s="176"/>
      <c r="F54" s="176"/>
      <c r="G54" s="176"/>
      <c r="H54" s="170"/>
      <c r="I54" s="196"/>
      <c r="J54" s="98"/>
      <c r="K54" s="99"/>
      <c r="L54" s="188"/>
    </row>
    <row r="55" spans="2:12" ht="18">
      <c r="B55" s="169"/>
      <c r="C55" s="220" t="s">
        <v>145</v>
      </c>
      <c r="D55" s="176"/>
      <c r="E55" s="176"/>
      <c r="F55" s="176"/>
      <c r="G55" s="176"/>
      <c r="H55" s="170"/>
      <c r="I55" s="222">
        <f>+I32+I53</f>
        <v>100000</v>
      </c>
      <c r="J55" s="98"/>
      <c r="K55" s="99"/>
      <c r="L55" s="188"/>
    </row>
    <row r="56" spans="2:12" ht="16" thickBot="1">
      <c r="B56" s="169"/>
      <c r="C56" s="176"/>
      <c r="D56" s="176"/>
      <c r="E56" s="176"/>
      <c r="F56" s="176"/>
      <c r="G56" s="176"/>
      <c r="H56" s="170"/>
      <c r="I56" s="97" t="s">
        <v>8</v>
      </c>
      <c r="J56" s="98"/>
      <c r="K56" s="99" t="s">
        <v>8</v>
      </c>
      <c r="L56" s="188"/>
    </row>
    <row r="57" spans="2:12" ht="20" thickTop="1" thickBot="1">
      <c r="B57" s="169"/>
      <c r="C57" s="302" t="s">
        <v>74</v>
      </c>
      <c r="D57" s="323"/>
      <c r="E57" s="323"/>
      <c r="F57" s="323"/>
      <c r="G57" s="324"/>
      <c r="H57" s="170"/>
      <c r="I57" s="225" t="s">
        <v>8</v>
      </c>
      <c r="J57" s="226"/>
      <c r="K57" s="227" t="s">
        <v>8</v>
      </c>
      <c r="L57" s="188"/>
    </row>
    <row r="58" spans="2:12" ht="19" thickTop="1">
      <c r="B58" s="169"/>
      <c r="C58" s="171"/>
      <c r="D58" s="178"/>
      <c r="E58" s="178"/>
      <c r="F58" s="178"/>
      <c r="G58" s="178"/>
      <c r="H58" s="173"/>
      <c r="I58" s="97"/>
      <c r="J58" s="98"/>
      <c r="K58" s="99"/>
      <c r="L58" s="188"/>
    </row>
    <row r="59" spans="2:12">
      <c r="B59" s="169">
        <v>2100</v>
      </c>
      <c r="C59" s="174" t="s">
        <v>75</v>
      </c>
      <c r="D59" s="175"/>
      <c r="E59" s="176"/>
      <c r="F59" s="176"/>
      <c r="G59" s="176"/>
      <c r="H59" s="170"/>
      <c r="I59" s="97" t="s">
        <v>8</v>
      </c>
      <c r="J59" s="98"/>
      <c r="K59" s="99" t="s">
        <v>8</v>
      </c>
      <c r="L59" s="188"/>
    </row>
    <row r="60" spans="2:12">
      <c r="B60" s="169">
        <v>2101</v>
      </c>
      <c r="C60" s="176" t="s">
        <v>76</v>
      </c>
      <c r="D60" s="175"/>
      <c r="E60" s="176"/>
      <c r="F60" s="176"/>
      <c r="G60" s="176"/>
      <c r="H60" s="170"/>
      <c r="I60" s="97">
        <v>0</v>
      </c>
      <c r="J60" s="98"/>
      <c r="K60" s="99">
        <v>0</v>
      </c>
      <c r="L60" s="188"/>
    </row>
    <row r="61" spans="2:12">
      <c r="B61" s="169">
        <v>2105</v>
      </c>
      <c r="C61" s="176" t="s">
        <v>77</v>
      </c>
      <c r="D61" s="176"/>
      <c r="E61" s="176"/>
      <c r="F61" s="176"/>
      <c r="G61" s="176"/>
      <c r="H61" s="170"/>
      <c r="I61" s="97">
        <v>0</v>
      </c>
      <c r="J61" s="98"/>
      <c r="K61" s="99">
        <v>0</v>
      </c>
      <c r="L61" s="188"/>
    </row>
    <row r="62" spans="2:12">
      <c r="B62" s="169">
        <v>2110</v>
      </c>
      <c r="C62" s="176" t="s">
        <v>78</v>
      </c>
      <c r="D62" s="176"/>
      <c r="E62" s="176"/>
      <c r="F62" s="176"/>
      <c r="G62" s="176"/>
      <c r="H62" s="170"/>
      <c r="I62" s="97">
        <v>0</v>
      </c>
      <c r="J62" s="98"/>
      <c r="K62" s="99">
        <v>0</v>
      </c>
      <c r="L62" s="188"/>
    </row>
    <row r="63" spans="2:12">
      <c r="B63" s="169">
        <v>2115</v>
      </c>
      <c r="C63" s="176" t="s">
        <v>79</v>
      </c>
      <c r="D63" s="176"/>
      <c r="E63" s="176"/>
      <c r="F63" s="176"/>
      <c r="G63" s="176"/>
      <c r="H63" s="170"/>
      <c r="I63" s="97">
        <v>0</v>
      </c>
      <c r="J63" s="98"/>
      <c r="K63" s="99">
        <v>0</v>
      </c>
      <c r="L63" s="188"/>
    </row>
    <row r="64" spans="2:12">
      <c r="B64" s="169"/>
      <c r="C64" s="176"/>
      <c r="D64" s="176"/>
      <c r="E64" s="176"/>
      <c r="F64" s="176"/>
      <c r="G64" s="176"/>
      <c r="H64" s="170"/>
      <c r="I64" s="97"/>
      <c r="J64" s="98"/>
      <c r="K64" s="99"/>
      <c r="L64" s="188"/>
    </row>
    <row r="65" spans="2:12" ht="18">
      <c r="B65" s="169"/>
      <c r="C65" s="175" t="s">
        <v>134</v>
      </c>
      <c r="D65" s="176"/>
      <c r="E65" s="176"/>
      <c r="F65" s="176"/>
      <c r="G65" s="176"/>
      <c r="H65" s="170"/>
      <c r="I65" s="97"/>
      <c r="J65" s="98"/>
      <c r="K65" s="300">
        <f>+SUM(K60:K63)</f>
        <v>0</v>
      </c>
      <c r="L65" s="188"/>
    </row>
    <row r="66" spans="2:12">
      <c r="B66" s="169" t="s">
        <v>8</v>
      </c>
      <c r="C66" s="176" t="s">
        <v>8</v>
      </c>
      <c r="D66" s="176"/>
      <c r="E66" s="176"/>
      <c r="F66" s="176"/>
      <c r="G66" s="176"/>
      <c r="H66" s="170"/>
      <c r="I66" s="97" t="s">
        <v>8</v>
      </c>
      <c r="J66" s="98"/>
      <c r="K66" s="99" t="s">
        <v>8</v>
      </c>
      <c r="L66" s="188"/>
    </row>
    <row r="67" spans="2:12">
      <c r="B67" s="169">
        <v>2400</v>
      </c>
      <c r="C67" s="174" t="s">
        <v>80</v>
      </c>
      <c r="D67" s="175"/>
      <c r="E67" s="176"/>
      <c r="F67" s="176"/>
      <c r="G67" s="176"/>
      <c r="H67" s="170"/>
      <c r="I67" s="97" t="s">
        <v>8</v>
      </c>
      <c r="J67" s="98"/>
      <c r="K67" s="99"/>
      <c r="L67" s="188"/>
    </row>
    <row r="68" spans="2:12">
      <c r="B68" s="169">
        <v>2405</v>
      </c>
      <c r="C68" s="177" t="s">
        <v>183</v>
      </c>
      <c r="D68" s="176"/>
      <c r="E68" s="176"/>
      <c r="F68" s="176"/>
      <c r="G68" s="176"/>
      <c r="H68" s="170"/>
      <c r="I68" s="97">
        <v>0</v>
      </c>
      <c r="J68" s="98"/>
      <c r="K68" s="99">
        <v>0</v>
      </c>
      <c r="L68" s="188"/>
    </row>
    <row r="69" spans="2:12">
      <c r="B69" s="169"/>
      <c r="C69" s="177"/>
      <c r="D69" s="176"/>
      <c r="E69" s="176"/>
      <c r="F69" s="176"/>
      <c r="G69" s="176"/>
      <c r="H69" s="170"/>
      <c r="I69" s="97"/>
      <c r="J69" s="98"/>
      <c r="K69" s="99"/>
      <c r="L69" s="188"/>
    </row>
    <row r="70" spans="2:12" ht="18">
      <c r="B70" s="169"/>
      <c r="C70" s="220" t="s">
        <v>135</v>
      </c>
      <c r="D70" s="176"/>
      <c r="E70" s="176"/>
      <c r="F70" s="176"/>
      <c r="G70" s="176"/>
      <c r="H70" s="170"/>
      <c r="I70" s="97"/>
      <c r="J70" s="98"/>
      <c r="K70" s="300">
        <f>+SUM(K68:K68)</f>
        <v>0</v>
      </c>
      <c r="L70" s="188"/>
    </row>
    <row r="71" spans="2:12">
      <c r="B71" s="169"/>
      <c r="C71" s="195"/>
      <c r="D71" s="176"/>
      <c r="E71" s="176"/>
      <c r="F71" s="176"/>
      <c r="G71" s="176"/>
      <c r="H71" s="170"/>
      <c r="I71" s="97"/>
      <c r="J71" s="98"/>
      <c r="K71" s="99"/>
      <c r="L71" s="188"/>
    </row>
    <row r="72" spans="2:12" ht="18">
      <c r="B72" s="169"/>
      <c r="C72" s="220" t="s">
        <v>114</v>
      </c>
      <c r="D72" s="176"/>
      <c r="E72" s="176"/>
      <c r="F72" s="176"/>
      <c r="G72" s="176"/>
      <c r="H72" s="170"/>
      <c r="I72" s="97"/>
      <c r="J72" s="98"/>
      <c r="K72" s="300">
        <f>+K65+K70</f>
        <v>0</v>
      </c>
      <c r="L72" s="188"/>
    </row>
    <row r="73" spans="2:12" ht="16" thickBot="1">
      <c r="B73" s="169"/>
      <c r="C73" s="170"/>
      <c r="D73" s="170"/>
      <c r="E73" s="170"/>
      <c r="F73" s="170"/>
      <c r="G73" s="170"/>
      <c r="H73" s="170"/>
      <c r="I73" s="97" t="s">
        <v>8</v>
      </c>
      <c r="J73" s="98"/>
      <c r="K73" s="99" t="s">
        <v>8</v>
      </c>
      <c r="L73" s="188"/>
    </row>
    <row r="74" spans="2:12" ht="20" thickTop="1" thickBot="1">
      <c r="B74" s="169"/>
      <c r="C74" s="302" t="s">
        <v>81</v>
      </c>
      <c r="D74" s="303"/>
      <c r="E74" s="303"/>
      <c r="F74" s="303"/>
      <c r="G74" s="304"/>
      <c r="H74" s="170"/>
      <c r="I74" s="225" t="s">
        <v>8</v>
      </c>
      <c r="J74" s="226"/>
      <c r="K74" s="227" t="s">
        <v>8</v>
      </c>
      <c r="L74" s="188"/>
    </row>
    <row r="75" spans="2:12" ht="19" thickTop="1">
      <c r="B75" s="179"/>
      <c r="C75" s="180"/>
      <c r="D75" s="181"/>
      <c r="E75" s="181"/>
      <c r="F75" s="181"/>
      <c r="G75" s="181"/>
      <c r="H75" s="182"/>
      <c r="I75" s="100"/>
      <c r="J75" s="183"/>
      <c r="K75" s="101"/>
      <c r="L75" s="188"/>
    </row>
    <row r="76" spans="2:12">
      <c r="B76" s="169">
        <v>3100</v>
      </c>
      <c r="C76" s="174" t="s">
        <v>140</v>
      </c>
      <c r="D76" s="174"/>
      <c r="E76" s="176"/>
      <c r="F76" s="176"/>
      <c r="G76" s="176"/>
      <c r="H76" s="170"/>
      <c r="I76" s="100" t="s">
        <v>82</v>
      </c>
      <c r="J76" s="183"/>
      <c r="K76" s="101" t="s">
        <v>82</v>
      </c>
      <c r="L76" s="188"/>
    </row>
    <row r="77" spans="2:12">
      <c r="B77" s="169">
        <v>3200</v>
      </c>
      <c r="C77" s="184" t="s">
        <v>175</v>
      </c>
      <c r="D77" s="184"/>
      <c r="E77" s="176"/>
      <c r="F77" s="176"/>
      <c r="G77" s="176"/>
      <c r="H77" s="170"/>
      <c r="I77" s="100">
        <v>0</v>
      </c>
      <c r="J77" s="183"/>
      <c r="K77" s="101">
        <v>100000</v>
      </c>
      <c r="L77" s="188"/>
    </row>
    <row r="78" spans="2:12">
      <c r="B78" s="169">
        <v>3900</v>
      </c>
      <c r="C78" s="184" t="s">
        <v>83</v>
      </c>
      <c r="D78" s="176"/>
      <c r="E78" s="176"/>
      <c r="F78" s="176"/>
      <c r="G78" s="176"/>
      <c r="H78" s="170"/>
      <c r="I78" s="100">
        <v>0</v>
      </c>
      <c r="J78" s="183"/>
      <c r="K78" s="101">
        <v>0</v>
      </c>
      <c r="L78" s="188"/>
    </row>
    <row r="79" spans="2:12">
      <c r="B79" s="169"/>
      <c r="C79" s="184"/>
      <c r="D79" s="176"/>
      <c r="E79" s="176"/>
      <c r="F79" s="176"/>
      <c r="G79" s="176"/>
      <c r="H79" s="170"/>
      <c r="I79" s="100"/>
      <c r="J79" s="183"/>
      <c r="K79" s="101"/>
      <c r="L79" s="188"/>
    </row>
    <row r="80" spans="2:12" ht="18">
      <c r="B80" s="169"/>
      <c r="C80" s="221" t="s">
        <v>138</v>
      </c>
      <c r="D80" s="176"/>
      <c r="E80" s="176"/>
      <c r="F80" s="176"/>
      <c r="G80" s="176"/>
      <c r="H80" s="170"/>
      <c r="I80" s="100"/>
      <c r="J80" s="183"/>
      <c r="K80" s="297">
        <f>+SUM(K77:K78)</f>
        <v>100000</v>
      </c>
      <c r="L80" s="188"/>
    </row>
    <row r="81" spans="2:12">
      <c r="B81" s="169"/>
      <c r="C81" s="197"/>
      <c r="D81" s="176"/>
      <c r="E81" s="176"/>
      <c r="F81" s="176"/>
      <c r="G81" s="176"/>
      <c r="H81" s="170"/>
      <c r="I81" s="100"/>
      <c r="J81" s="183"/>
      <c r="K81" s="101"/>
      <c r="L81" s="188"/>
    </row>
    <row r="82" spans="2:12" ht="18">
      <c r="B82" s="169"/>
      <c r="C82" s="221" t="s">
        <v>136</v>
      </c>
      <c r="D82" s="176"/>
      <c r="E82" s="176"/>
      <c r="F82" s="176"/>
      <c r="G82" s="176"/>
      <c r="H82" s="170"/>
      <c r="I82" s="100"/>
      <c r="J82" s="183"/>
      <c r="K82" s="223">
        <f>+K72+K80</f>
        <v>100000</v>
      </c>
      <c r="L82" s="188"/>
    </row>
    <row r="83" spans="2:12" ht="16" thickBot="1">
      <c r="B83" s="169"/>
      <c r="C83" s="176"/>
      <c r="D83" s="176"/>
      <c r="E83" s="176"/>
      <c r="F83" s="176"/>
      <c r="G83" s="176"/>
      <c r="H83" s="170"/>
      <c r="I83" s="100" t="s">
        <v>82</v>
      </c>
      <c r="J83" s="183"/>
      <c r="K83" s="101" t="s">
        <v>82</v>
      </c>
      <c r="L83" s="188"/>
    </row>
    <row r="84" spans="2:12" ht="22" thickTop="1" thickBot="1">
      <c r="B84" s="169"/>
      <c r="C84" s="305" t="s">
        <v>84</v>
      </c>
      <c r="D84" s="306"/>
      <c r="E84" s="306"/>
      <c r="F84" s="306"/>
      <c r="G84" s="307"/>
      <c r="H84" s="170"/>
      <c r="I84" s="298">
        <f>+I55</f>
        <v>100000</v>
      </c>
      <c r="J84" s="232"/>
      <c r="K84" s="299">
        <f>+K82</f>
        <v>100000</v>
      </c>
      <c r="L84" s="188"/>
    </row>
    <row r="85" spans="2:12" ht="17" thickTop="1" thickBot="1">
      <c r="B85" s="185"/>
      <c r="C85" s="186"/>
      <c r="D85" s="186"/>
      <c r="E85" s="186"/>
      <c r="F85" s="186"/>
      <c r="G85" s="186"/>
      <c r="H85" s="186"/>
      <c r="I85" s="186"/>
      <c r="J85" s="186"/>
      <c r="K85" s="186"/>
      <c r="L85" s="187"/>
    </row>
    <row r="86" spans="2:12" ht="16" thickTop="1"/>
    <row r="87" spans="2:12">
      <c r="K87" s="189">
        <f>+K84-I84</f>
        <v>0</v>
      </c>
    </row>
    <row r="116" spans="2:11">
      <c r="B116" s="102"/>
      <c r="C116" s="96"/>
      <c r="D116" s="96"/>
      <c r="E116" s="96"/>
      <c r="F116" s="96"/>
      <c r="G116" s="96"/>
      <c r="H116" s="96"/>
      <c r="I116" s="103"/>
      <c r="J116" s="103"/>
      <c r="K116" s="103"/>
    </row>
  </sheetData>
  <mergeCells count="8">
    <mergeCell ref="C74:G74"/>
    <mergeCell ref="C84:G84"/>
    <mergeCell ref="C3:G3"/>
    <mergeCell ref="I3:K4"/>
    <mergeCell ref="C4:G4"/>
    <mergeCell ref="C5:G5"/>
    <mergeCell ref="C7:G7"/>
    <mergeCell ref="C57:G5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90"/>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10.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3:52" ht="13" thickBot="1">
      <c r="AN1" s="1"/>
      <c r="AO1" s="1"/>
    </row>
    <row r="2" spans="3:52" ht="13" thickTop="1">
      <c r="C2" s="105" t="str">
        <f>+'Bilan_d''ouverture'!C3:G3</f>
        <v>0905-2018 Québec inc.</v>
      </c>
      <c r="AL2" s="1" t="s">
        <v>8</v>
      </c>
      <c r="AN2" s="1"/>
      <c r="AO2" s="1"/>
      <c r="AS2" s="106"/>
      <c r="AT2" s="106"/>
      <c r="AU2" s="106"/>
      <c r="AV2" s="106"/>
      <c r="AW2" s="106"/>
      <c r="AX2" s="106"/>
      <c r="AY2" s="106"/>
      <c r="AZ2" s="106"/>
    </row>
    <row r="3" spans="3:52">
      <c r="C3" s="107" t="s">
        <v>95</v>
      </c>
      <c r="AL3" s="1" t="s">
        <v>8</v>
      </c>
      <c r="AN3" s="1"/>
      <c r="AO3" s="1"/>
      <c r="AS3" s="106"/>
      <c r="AT3" s="106"/>
      <c r="AU3" s="106"/>
      <c r="AV3" s="106"/>
      <c r="AW3" s="106"/>
      <c r="AX3" s="106"/>
      <c r="AY3" s="106"/>
      <c r="AZ3" s="106"/>
    </row>
    <row r="4" spans="3:52" ht="13" thickBot="1">
      <c r="C4" s="108" t="s">
        <v>191</v>
      </c>
      <c r="V4" s="104"/>
      <c r="Y4" s="104"/>
      <c r="AB4" s="104"/>
      <c r="AN4" s="1"/>
      <c r="AO4" s="1"/>
      <c r="AS4" s="106"/>
      <c r="AT4" s="106"/>
      <c r="AU4" s="106"/>
      <c r="AV4" s="106"/>
      <c r="AW4" s="106"/>
      <c r="AX4" s="106"/>
      <c r="AY4" s="106"/>
      <c r="AZ4" s="106"/>
    </row>
    <row r="5" spans="3:52" ht="14" thickTop="1" thickBot="1">
      <c r="C5" s="109"/>
      <c r="V5" s="104"/>
      <c r="Y5" s="104"/>
      <c r="AB5" s="104"/>
      <c r="AN5" s="1"/>
      <c r="AO5" s="1"/>
      <c r="AS5" s="106"/>
      <c r="AT5" s="106"/>
      <c r="AU5" s="106"/>
      <c r="AV5" s="106"/>
      <c r="AW5" s="106"/>
      <c r="AX5" s="106"/>
      <c r="AY5" s="106"/>
      <c r="AZ5" s="106"/>
    </row>
    <row r="6" spans="3:52" ht="16" thickTop="1">
      <c r="C6" s="110" t="s">
        <v>198</v>
      </c>
      <c r="D6" s="106"/>
      <c r="E6" s="111" t="s">
        <v>210</v>
      </c>
      <c r="F6" s="112">
        <f>+E15/C7/365</f>
        <v>3287.6712328767121</v>
      </c>
      <c r="G6" s="113"/>
      <c r="H6" s="1" t="s">
        <v>8</v>
      </c>
      <c r="J6" s="1"/>
      <c r="M6" s="1"/>
      <c r="AE6" s="1"/>
      <c r="AH6" s="1"/>
      <c r="AK6" s="1"/>
      <c r="AN6" s="1"/>
      <c r="AO6" s="1"/>
      <c r="AR6" s="114"/>
      <c r="AU6" s="114"/>
      <c r="AV6" s="114"/>
      <c r="AW6" s="114"/>
      <c r="AX6" s="114"/>
      <c r="AY6" s="114"/>
      <c r="AZ6" s="114"/>
    </row>
    <row r="7" spans="3:52">
      <c r="C7" s="115">
        <v>1</v>
      </c>
      <c r="D7" s="116"/>
      <c r="E7" s="117" t="s">
        <v>8</v>
      </c>
      <c r="F7" s="118"/>
      <c r="G7" s="113"/>
      <c r="J7" s="1"/>
      <c r="M7" s="1"/>
      <c r="AE7" s="1"/>
      <c r="AH7" s="1"/>
      <c r="AK7" s="1"/>
      <c r="AN7" s="1"/>
      <c r="AO7" s="1"/>
      <c r="AR7" s="114"/>
      <c r="AU7" s="114"/>
      <c r="AV7" s="114"/>
      <c r="AW7" s="114"/>
      <c r="AX7" s="114"/>
      <c r="AY7" s="114"/>
      <c r="AZ7" s="114"/>
    </row>
    <row r="8" spans="3:52">
      <c r="C8" s="119" t="s">
        <v>199</v>
      </c>
      <c r="D8" s="116"/>
      <c r="E8" s="120" t="s">
        <v>85</v>
      </c>
      <c r="F8" s="121" t="s">
        <v>86</v>
      </c>
      <c r="G8" s="122"/>
      <c r="J8" s="1"/>
      <c r="M8" s="1"/>
      <c r="AE8" s="1"/>
      <c r="AH8" s="1"/>
      <c r="AK8" s="1"/>
      <c r="AN8" s="1"/>
      <c r="AO8" s="1"/>
      <c r="AR8" s="106"/>
      <c r="AU8" s="106"/>
      <c r="AV8" s="106"/>
      <c r="AW8" s="106"/>
      <c r="AX8" s="106"/>
      <c r="AY8" s="106"/>
      <c r="AZ8" s="106"/>
    </row>
    <row r="9" spans="3:52" ht="13" thickBot="1">
      <c r="C9" s="243">
        <f>+E15/C7</f>
        <v>1200000</v>
      </c>
      <c r="D9" s="116"/>
      <c r="E9" s="240">
        <v>2016</v>
      </c>
      <c r="F9" s="241" t="s">
        <v>8</v>
      </c>
      <c r="G9" s="19"/>
      <c r="J9" s="1"/>
      <c r="M9" s="1"/>
      <c r="AE9" s="1"/>
      <c r="AH9" s="1"/>
      <c r="AK9" s="1"/>
      <c r="AN9" s="1"/>
      <c r="AO9" s="1"/>
      <c r="AR9" s="106"/>
      <c r="AU9" s="106"/>
      <c r="AV9" s="106"/>
      <c r="AW9" s="106"/>
      <c r="AX9" s="106"/>
      <c r="AY9" s="106"/>
      <c r="AZ9" s="106"/>
    </row>
    <row r="10" spans="3:52" ht="13" thickTop="1">
      <c r="C10" s="242" t="s">
        <v>87</v>
      </c>
      <c r="D10" s="116"/>
      <c r="E10" s="238"/>
      <c r="F10" s="239"/>
      <c r="J10" s="1"/>
      <c r="M10" s="1"/>
      <c r="AE10" s="1"/>
      <c r="AH10" s="1"/>
      <c r="AK10" s="1"/>
      <c r="AN10" s="1"/>
      <c r="AO10" s="1"/>
      <c r="AR10" s="106"/>
      <c r="AU10" s="106"/>
      <c r="AV10" s="106"/>
      <c r="AW10" s="106"/>
      <c r="AX10" s="106"/>
      <c r="AY10" s="106"/>
      <c r="AZ10" s="106"/>
    </row>
    <row r="11" spans="3:52">
      <c r="C11" s="123" t="s">
        <v>176</v>
      </c>
      <c r="D11" s="116"/>
      <c r="E11" s="289">
        <v>0</v>
      </c>
      <c r="F11" s="290" t="s">
        <v>8</v>
      </c>
      <c r="J11" s="1"/>
      <c r="M11" s="1"/>
      <c r="AE11" s="1"/>
      <c r="AH11" s="1"/>
      <c r="AK11" s="1"/>
      <c r="AN11" s="1"/>
      <c r="AO11" s="1"/>
      <c r="AR11" s="106"/>
      <c r="AU11" s="106"/>
      <c r="AV11" s="106"/>
      <c r="AW11" s="106"/>
      <c r="AX11" s="106"/>
      <c r="AY11" s="106"/>
      <c r="AZ11" s="106"/>
    </row>
    <row r="12" spans="3:52">
      <c r="C12" s="123" t="s">
        <v>96</v>
      </c>
      <c r="D12" s="106"/>
      <c r="E12" s="124">
        <v>1000000</v>
      </c>
      <c r="F12" s="125" t="s">
        <v>8</v>
      </c>
      <c r="J12" s="1"/>
      <c r="M12" s="1"/>
      <c r="AE12" s="1"/>
      <c r="AH12" s="1"/>
      <c r="AK12" s="1"/>
      <c r="AN12" s="1"/>
      <c r="AO12" s="1"/>
      <c r="AR12" s="106"/>
      <c r="AS12" s="106"/>
      <c r="AT12" s="106"/>
      <c r="AU12" s="106"/>
      <c r="AV12" s="106"/>
      <c r="AW12" s="106"/>
      <c r="AX12" s="106"/>
      <c r="AY12" s="106"/>
      <c r="AZ12" s="106"/>
    </row>
    <row r="13" spans="3:52">
      <c r="C13" s="126" t="s">
        <v>97</v>
      </c>
      <c r="D13" s="106"/>
      <c r="E13" s="124">
        <v>200000</v>
      </c>
      <c r="F13" s="125" t="s">
        <v>8</v>
      </c>
      <c r="J13" s="1"/>
      <c r="M13" s="1"/>
      <c r="AE13" s="1"/>
      <c r="AH13" s="1"/>
      <c r="AK13" s="1"/>
      <c r="AN13" s="1"/>
      <c r="AO13" s="1"/>
      <c r="AR13" s="106"/>
      <c r="AS13" s="106"/>
      <c r="AT13" s="106"/>
      <c r="AU13" s="106"/>
      <c r="AV13" s="106"/>
      <c r="AW13" s="106"/>
      <c r="AX13" s="106"/>
      <c r="AY13" s="106"/>
      <c r="AZ13" s="106"/>
    </row>
    <row r="14" spans="3:52" ht="13" thickBot="1">
      <c r="C14" s="126" t="s">
        <v>98</v>
      </c>
      <c r="D14" s="106"/>
      <c r="E14" s="124">
        <v>0</v>
      </c>
      <c r="F14" s="125" t="s">
        <v>8</v>
      </c>
      <c r="J14" s="1"/>
      <c r="M14" s="1"/>
      <c r="AE14" s="1"/>
      <c r="AH14" s="1"/>
      <c r="AK14" s="1"/>
      <c r="AN14" s="1"/>
      <c r="AO14" s="1"/>
      <c r="AR14" s="106"/>
      <c r="AS14" s="106"/>
      <c r="AT14" s="106"/>
      <c r="AU14" s="106"/>
      <c r="AV14" s="106"/>
      <c r="AW14" s="106"/>
      <c r="AX14" s="106"/>
      <c r="AY14" s="106"/>
      <c r="AZ14" s="106"/>
    </row>
    <row r="15" spans="3:52" ht="14" thickTop="1" thickBot="1">
      <c r="C15" s="234" t="s">
        <v>108</v>
      </c>
      <c r="D15" s="128"/>
      <c r="E15" s="237">
        <f>+SUM(E11:E14)</f>
        <v>1200000</v>
      </c>
      <c r="F15" s="236" t="s">
        <v>8</v>
      </c>
      <c r="J15" s="1"/>
      <c r="M15" s="1"/>
      <c r="AE15" s="1"/>
      <c r="AH15" s="1"/>
      <c r="AK15" s="1"/>
      <c r="AN15" s="1"/>
      <c r="AO15" s="1"/>
      <c r="AR15" s="128"/>
      <c r="AS15" s="128"/>
      <c r="AT15" s="128"/>
      <c r="AU15" s="128"/>
      <c r="AV15" s="128"/>
      <c r="AW15" s="128"/>
      <c r="AX15" s="128"/>
      <c r="AY15" s="128"/>
      <c r="AZ15" s="128"/>
    </row>
    <row r="16" spans="3:52" ht="16" thickTop="1">
      <c r="C16" s="126"/>
      <c r="D16" s="106"/>
      <c r="E16" s="130"/>
      <c r="F16" s="131"/>
      <c r="J16" s="1"/>
      <c r="M16" s="1"/>
      <c r="AE16" s="1"/>
      <c r="AH16" s="1"/>
      <c r="AK16" s="1"/>
      <c r="AN16" s="1"/>
      <c r="AO16" s="1"/>
      <c r="AR16" s="106"/>
      <c r="AS16" s="106"/>
      <c r="AT16" s="106"/>
      <c r="AU16" s="106"/>
      <c r="AV16" s="106"/>
      <c r="AW16" s="106"/>
      <c r="AX16" s="106"/>
      <c r="AY16" s="106"/>
      <c r="AZ16" s="106"/>
    </row>
    <row r="17" spans="2:52">
      <c r="B17" s="132"/>
      <c r="C17" s="133" t="s">
        <v>197</v>
      </c>
      <c r="D17" s="134"/>
      <c r="E17" s="135">
        <v>360000</v>
      </c>
      <c r="F17" s="136" t="s">
        <v>8</v>
      </c>
      <c r="J17" s="1"/>
      <c r="M17" s="1"/>
      <c r="AE17" s="1"/>
      <c r="AH17" s="1"/>
      <c r="AK17" s="1"/>
      <c r="AN17" s="1"/>
      <c r="AO17" s="1"/>
      <c r="AR17" s="106"/>
      <c r="AS17" s="106"/>
      <c r="AT17" s="137" t="s">
        <v>8</v>
      </c>
      <c r="AU17" s="106"/>
      <c r="AV17" s="106"/>
      <c r="AW17" s="106"/>
      <c r="AX17" s="106"/>
      <c r="AY17" s="106"/>
      <c r="AZ17" s="106"/>
    </row>
    <row r="18" spans="2:52" ht="15">
      <c r="C18" s="126"/>
      <c r="D18" s="106"/>
      <c r="E18" s="130"/>
      <c r="F18" s="131"/>
      <c r="J18" s="1"/>
      <c r="M18" s="1"/>
      <c r="AE18" s="1"/>
      <c r="AH18" s="1"/>
      <c r="AK18" s="1"/>
      <c r="AN18" s="1"/>
      <c r="AO18" s="1"/>
      <c r="AR18" s="106"/>
      <c r="AS18" s="106"/>
      <c r="AT18" s="106"/>
      <c r="AU18" s="106"/>
      <c r="AV18" s="106"/>
      <c r="AW18" s="106"/>
      <c r="AX18" s="106"/>
      <c r="AY18" s="106"/>
      <c r="AZ18" s="106"/>
    </row>
    <row r="19" spans="2:52" ht="15">
      <c r="C19" s="138" t="s">
        <v>88</v>
      </c>
      <c r="D19" s="106"/>
      <c r="E19" s="130"/>
      <c r="F19" s="131"/>
      <c r="J19" s="1"/>
      <c r="M19" s="1"/>
      <c r="AE19" s="1"/>
      <c r="AH19" s="1"/>
      <c r="AK19" s="1"/>
      <c r="AN19" s="1"/>
      <c r="AO19" s="1"/>
      <c r="AR19" s="106"/>
      <c r="AS19" s="106"/>
      <c r="AT19" s="106"/>
      <c r="AU19" s="106"/>
      <c r="AV19" s="106"/>
      <c r="AW19" s="106"/>
      <c r="AX19" s="106"/>
      <c r="AY19" s="106"/>
      <c r="AZ19" s="106"/>
    </row>
    <row r="20" spans="2:52">
      <c r="C20" s="126" t="s">
        <v>174</v>
      </c>
      <c r="D20" s="106"/>
      <c r="E20" s="139">
        <v>320000</v>
      </c>
      <c r="F20" s="131" t="s">
        <v>8</v>
      </c>
      <c r="H20" s="161"/>
      <c r="J20" s="1"/>
      <c r="M20" s="1"/>
      <c r="AE20" s="1"/>
      <c r="AH20" s="1"/>
      <c r="AK20" s="1"/>
      <c r="AN20" s="1"/>
      <c r="AO20" s="1"/>
      <c r="AR20" s="106"/>
      <c r="AS20" s="106"/>
      <c r="AT20" s="106"/>
      <c r="AU20" s="106"/>
      <c r="AV20" s="106"/>
      <c r="AW20" s="106"/>
      <c r="AX20" s="106"/>
      <c r="AY20" s="106"/>
      <c r="AZ20" s="106"/>
    </row>
    <row r="21" spans="2:52" ht="13" thickBot="1">
      <c r="C21" s="127" t="s">
        <v>99</v>
      </c>
      <c r="D21" s="140"/>
      <c r="E21" s="280">
        <f>0.2*E20</f>
        <v>64000</v>
      </c>
      <c r="F21" s="141" t="s">
        <v>8</v>
      </c>
      <c r="H21" s="281"/>
      <c r="J21" s="1"/>
      <c r="M21" s="1"/>
      <c r="AE21" s="1"/>
      <c r="AH21" s="1"/>
      <c r="AK21" s="1"/>
      <c r="AN21" s="1"/>
      <c r="AO21" s="1"/>
      <c r="AR21" s="106"/>
      <c r="AS21" s="106"/>
      <c r="AT21" s="106"/>
      <c r="AU21" s="106"/>
      <c r="AV21" s="106"/>
      <c r="AW21" s="106"/>
      <c r="AX21" s="106"/>
      <c r="AY21" s="106"/>
      <c r="AZ21" s="106"/>
    </row>
    <row r="22" spans="2:52">
      <c r="C22" s="142" t="s">
        <v>109</v>
      </c>
      <c r="D22" s="143"/>
      <c r="E22" s="144">
        <f>SUM(E20:E21)</f>
        <v>384000</v>
      </c>
      <c r="F22" s="145" t="s">
        <v>8</v>
      </c>
      <c r="H22" s="281"/>
      <c r="J22" s="1"/>
      <c r="M22" s="1"/>
      <c r="AE22" s="1"/>
      <c r="AH22" s="1"/>
      <c r="AK22" s="1"/>
      <c r="AN22" s="1"/>
      <c r="AO22" s="1"/>
      <c r="AR22" s="106"/>
      <c r="AS22" s="137" t="s">
        <v>8</v>
      </c>
      <c r="AT22" s="106"/>
      <c r="AU22" s="106"/>
      <c r="AV22" s="106"/>
      <c r="AW22" s="106"/>
      <c r="AX22" s="106"/>
      <c r="AY22" s="106"/>
      <c r="AZ22" s="106"/>
    </row>
    <row r="23" spans="2:52" ht="15">
      <c r="C23" s="126"/>
      <c r="D23" s="106"/>
      <c r="E23" s="130"/>
      <c r="F23" s="131"/>
      <c r="J23" s="1"/>
      <c r="M23" s="1"/>
      <c r="AE23" s="1"/>
      <c r="AH23" s="1"/>
      <c r="AK23" s="1"/>
      <c r="AN23" s="1"/>
      <c r="AO23" s="1"/>
      <c r="AR23" s="106"/>
      <c r="AS23" s="106"/>
      <c r="AT23" s="106"/>
      <c r="AU23" s="106"/>
      <c r="AV23" s="106"/>
      <c r="AW23" s="106"/>
      <c r="AX23" s="106"/>
      <c r="AY23" s="106"/>
      <c r="AZ23" s="106"/>
    </row>
    <row r="24" spans="2:52">
      <c r="C24" s="142" t="s">
        <v>170</v>
      </c>
      <c r="D24" s="143"/>
      <c r="E24" s="144">
        <f>E17+E22</f>
        <v>744000</v>
      </c>
      <c r="F24" s="145" t="s">
        <v>8</v>
      </c>
      <c r="J24" s="1"/>
      <c r="M24" s="1"/>
      <c r="AE24" s="1"/>
      <c r="AH24" s="1"/>
      <c r="AK24" s="1"/>
      <c r="AN24" s="1"/>
      <c r="AO24" s="1"/>
      <c r="AR24" s="146"/>
      <c r="AS24" s="106"/>
      <c r="AT24" s="106"/>
      <c r="AU24" s="106"/>
      <c r="AV24" s="106"/>
      <c r="AW24" s="106"/>
      <c r="AX24" s="106"/>
      <c r="AY24" s="106"/>
      <c r="AZ24" s="106"/>
    </row>
    <row r="25" spans="2:52" ht="16" thickBot="1">
      <c r="C25" s="126"/>
      <c r="D25" s="106"/>
      <c r="E25" s="130"/>
      <c r="F25" s="131"/>
      <c r="J25" s="1"/>
      <c r="M25" s="1"/>
      <c r="AE25" s="1"/>
      <c r="AH25" s="1"/>
      <c r="AK25" s="1"/>
      <c r="AN25" s="1"/>
      <c r="AO25" s="1"/>
      <c r="AR25" s="106"/>
      <c r="AS25" s="106"/>
      <c r="AT25" s="106"/>
      <c r="AU25" s="106"/>
      <c r="AV25" s="106"/>
      <c r="AW25" s="106"/>
      <c r="AX25" s="106"/>
      <c r="AY25" s="106"/>
      <c r="AZ25" s="106"/>
    </row>
    <row r="26" spans="2:52" ht="14" thickTop="1" thickBot="1">
      <c r="C26" s="234" t="s">
        <v>89</v>
      </c>
      <c r="D26" s="128"/>
      <c r="E26" s="235">
        <f>E15-E24</f>
        <v>456000</v>
      </c>
      <c r="F26" s="236" t="s">
        <v>8</v>
      </c>
      <c r="J26" s="1"/>
      <c r="M26" s="1"/>
      <c r="AE26" s="1"/>
      <c r="AH26" s="1"/>
      <c r="AK26" s="1"/>
      <c r="AN26" s="1"/>
      <c r="AO26" s="1"/>
      <c r="AR26" s="148"/>
      <c r="AS26" s="128"/>
      <c r="AT26" s="128"/>
      <c r="AU26" s="128"/>
      <c r="AV26" s="128"/>
      <c r="AW26" s="128"/>
      <c r="AX26" s="128"/>
      <c r="AY26" s="128"/>
      <c r="AZ26" s="128"/>
    </row>
    <row r="27" spans="2:52" ht="16" thickTop="1">
      <c r="C27" s="126"/>
      <c r="D27" s="106"/>
      <c r="E27" s="130"/>
      <c r="F27" s="131"/>
      <c r="J27" s="1"/>
      <c r="M27" s="1"/>
      <c r="AE27" s="1"/>
      <c r="AH27" s="1"/>
      <c r="AK27" s="1"/>
      <c r="AN27" s="1"/>
      <c r="AO27" s="1"/>
      <c r="AR27" s="106"/>
      <c r="AS27" s="106"/>
      <c r="AT27" s="106"/>
      <c r="AU27" s="106"/>
      <c r="AV27" s="106"/>
      <c r="AW27" s="106"/>
      <c r="AX27" s="106"/>
      <c r="AY27" s="106"/>
      <c r="AZ27" s="106"/>
    </row>
    <row r="28" spans="2:52">
      <c r="C28" s="126" t="s">
        <v>100</v>
      </c>
      <c r="D28" s="106" t="s">
        <v>8</v>
      </c>
      <c r="E28" s="149">
        <v>89000</v>
      </c>
      <c r="F28" s="131" t="s">
        <v>8</v>
      </c>
      <c r="J28" s="1"/>
      <c r="M28" s="1"/>
      <c r="AE28" s="1"/>
      <c r="AH28" s="1"/>
      <c r="AK28" s="1"/>
      <c r="AN28" s="1"/>
      <c r="AO28" s="1"/>
      <c r="AR28" s="106"/>
      <c r="AS28" s="106"/>
      <c r="AT28" s="106"/>
      <c r="AU28" s="106"/>
      <c r="AV28" s="106"/>
      <c r="AW28" s="106"/>
      <c r="AX28" s="106"/>
      <c r="AY28" s="106"/>
      <c r="AZ28" s="106"/>
    </row>
    <row r="29" spans="2:52">
      <c r="C29" s="150" t="s">
        <v>101</v>
      </c>
      <c r="D29" s="151"/>
      <c r="E29" s="149">
        <v>39000</v>
      </c>
      <c r="F29" s="131" t="s">
        <v>8</v>
      </c>
      <c r="J29" s="1"/>
      <c r="M29" s="1"/>
      <c r="AE29" s="1"/>
      <c r="AH29" s="1"/>
      <c r="AK29" s="1"/>
      <c r="AN29" s="1"/>
      <c r="AO29" s="1"/>
      <c r="AR29" s="106"/>
      <c r="AS29" s="106"/>
    </row>
    <row r="30" spans="2:52">
      <c r="C30" s="150" t="s">
        <v>102</v>
      </c>
      <c r="D30" s="151"/>
      <c r="E30" s="149">
        <v>38000</v>
      </c>
      <c r="F30" s="131" t="s">
        <v>8</v>
      </c>
      <c r="J30" s="1"/>
      <c r="M30" s="1"/>
      <c r="AE30" s="1"/>
      <c r="AH30" s="1"/>
      <c r="AK30" s="1"/>
      <c r="AN30" s="1"/>
      <c r="AO30" s="1"/>
      <c r="AR30" s="106"/>
      <c r="AS30" s="106"/>
    </row>
    <row r="31" spans="2:52">
      <c r="C31" s="150" t="s">
        <v>103</v>
      </c>
      <c r="D31" s="151"/>
      <c r="E31" s="149">
        <v>59000</v>
      </c>
      <c r="F31" s="131" t="s">
        <v>8</v>
      </c>
      <c r="J31" s="1"/>
      <c r="M31" s="1"/>
      <c r="AE31" s="1"/>
      <c r="AH31" s="1"/>
      <c r="AK31" s="1"/>
      <c r="AN31" s="1"/>
      <c r="AO31" s="1"/>
      <c r="AR31" s="106"/>
      <c r="AS31" s="106"/>
    </row>
    <row r="32" spans="2:52">
      <c r="C32" s="126" t="s">
        <v>104</v>
      </c>
      <c r="D32" s="106"/>
      <c r="E32" s="149">
        <v>37000</v>
      </c>
      <c r="F32" s="131" t="s">
        <v>8</v>
      </c>
      <c r="J32" s="1"/>
      <c r="M32" s="1"/>
      <c r="AE32" s="1"/>
      <c r="AH32" s="1"/>
      <c r="AK32" s="1"/>
      <c r="AN32" s="1"/>
      <c r="AO32" s="1"/>
      <c r="AR32" s="106"/>
      <c r="AS32" s="106"/>
    </row>
    <row r="33" spans="3:52">
      <c r="C33" s="126" t="s">
        <v>105</v>
      </c>
      <c r="D33" s="106"/>
      <c r="E33" s="149">
        <v>47000</v>
      </c>
      <c r="F33" s="131" t="s">
        <v>8</v>
      </c>
      <c r="J33" s="1"/>
      <c r="M33" s="1"/>
      <c r="AE33" s="1"/>
      <c r="AH33" s="1"/>
      <c r="AK33" s="1"/>
      <c r="AN33" s="1"/>
      <c r="AO33" s="1"/>
      <c r="AR33" s="106"/>
      <c r="AS33" s="106"/>
    </row>
    <row r="34" spans="3:52">
      <c r="C34" s="126" t="s">
        <v>106</v>
      </c>
      <c r="D34" s="106"/>
      <c r="E34" s="149">
        <v>29000</v>
      </c>
      <c r="F34" s="131" t="s">
        <v>8</v>
      </c>
      <c r="J34" s="1"/>
      <c r="M34" s="1"/>
      <c r="AE34" s="1"/>
      <c r="AH34" s="1"/>
      <c r="AK34" s="1"/>
      <c r="AN34" s="1"/>
      <c r="AO34" s="1"/>
      <c r="AR34" s="106"/>
      <c r="AS34" s="106"/>
    </row>
    <row r="35" spans="3:52">
      <c r="C35" s="126" t="s">
        <v>107</v>
      </c>
      <c r="D35" s="106"/>
      <c r="E35" s="149">
        <v>0</v>
      </c>
      <c r="F35" s="131" t="s">
        <v>8</v>
      </c>
      <c r="J35" s="1"/>
      <c r="M35" s="1"/>
      <c r="AE35" s="1"/>
      <c r="AH35" s="1"/>
      <c r="AK35" s="1"/>
      <c r="AN35" s="1"/>
      <c r="AO35" s="1"/>
      <c r="AR35" s="106"/>
      <c r="AS35" s="106"/>
    </row>
    <row r="36" spans="3:52">
      <c r="C36" s="142" t="s">
        <v>110</v>
      </c>
      <c r="D36" s="152"/>
      <c r="E36" s="144">
        <f>SUM(E28:E35)</f>
        <v>338000</v>
      </c>
      <c r="F36" s="153" t="s">
        <v>8</v>
      </c>
      <c r="J36" s="1"/>
      <c r="M36" s="1"/>
      <c r="AE36" s="1"/>
      <c r="AH36" s="1"/>
      <c r="AK36" s="1"/>
      <c r="AN36" s="1"/>
      <c r="AO36" s="1"/>
      <c r="AR36" s="106"/>
      <c r="AS36" s="137" t="s">
        <v>8</v>
      </c>
      <c r="AT36" s="106"/>
      <c r="AU36" s="106"/>
      <c r="AV36" s="106"/>
      <c r="AW36" s="106"/>
      <c r="AX36" s="106"/>
      <c r="AY36" s="106"/>
      <c r="AZ36" s="106"/>
    </row>
    <row r="37" spans="3:52" ht="16" thickBot="1">
      <c r="C37" s="126"/>
      <c r="D37" s="106"/>
      <c r="E37" s="130"/>
      <c r="F37" s="131"/>
      <c r="J37" s="1"/>
      <c r="M37" s="1"/>
      <c r="AE37" s="1"/>
      <c r="AH37" s="1"/>
      <c r="AK37" s="1"/>
      <c r="AN37" s="1"/>
      <c r="AO37" s="1"/>
      <c r="AR37" s="106"/>
      <c r="AS37" s="106"/>
      <c r="AT37" s="106"/>
      <c r="AU37" s="106"/>
      <c r="AV37" s="106"/>
      <c r="AW37" s="106"/>
      <c r="AX37" s="106"/>
      <c r="AY37" s="106"/>
      <c r="AZ37" s="106"/>
    </row>
    <row r="38" spans="3:52" ht="14" thickTop="1" thickBot="1">
      <c r="C38" s="234" t="s">
        <v>90</v>
      </c>
      <c r="D38" s="128"/>
      <c r="E38" s="147">
        <f>E26-E36</f>
        <v>118000</v>
      </c>
      <c r="F38" s="129" t="s">
        <v>8</v>
      </c>
      <c r="J38" s="1"/>
      <c r="M38" s="1"/>
      <c r="AE38" s="1"/>
      <c r="AH38" s="1"/>
      <c r="AK38" s="1"/>
      <c r="AN38" s="1"/>
      <c r="AO38" s="1"/>
      <c r="AR38" s="148"/>
      <c r="AS38" s="128"/>
      <c r="AT38" s="128"/>
      <c r="AU38" s="128"/>
      <c r="AV38" s="128"/>
      <c r="AW38" s="128"/>
      <c r="AX38" s="128"/>
      <c r="AY38" s="128"/>
      <c r="AZ38" s="128"/>
    </row>
    <row r="39" spans="3:52" ht="16" thickTop="1">
      <c r="C39" s="126"/>
      <c r="D39" s="106"/>
      <c r="E39" s="130"/>
      <c r="F39" s="131"/>
      <c r="J39" s="1"/>
      <c r="M39" s="1"/>
      <c r="AE39" s="1"/>
      <c r="AH39" s="1"/>
      <c r="AK39" s="1"/>
      <c r="AN39" s="1"/>
      <c r="AO39" s="1"/>
      <c r="AR39" s="106"/>
      <c r="AS39" s="106"/>
      <c r="AT39" s="106"/>
      <c r="AU39" s="106"/>
      <c r="AV39" s="106"/>
      <c r="AW39" s="106"/>
      <c r="AX39" s="106"/>
      <c r="AY39" s="106"/>
      <c r="AZ39" s="106"/>
    </row>
    <row r="40" spans="3:52">
      <c r="C40" s="138" t="s">
        <v>111</v>
      </c>
      <c r="D40" s="106"/>
      <c r="E40" s="149">
        <v>36000</v>
      </c>
      <c r="F40" s="131" t="s">
        <v>8</v>
      </c>
      <c r="J40" s="1"/>
      <c r="M40" s="1"/>
      <c r="AE40" s="1"/>
      <c r="AH40" s="1"/>
      <c r="AK40" s="1"/>
      <c r="AN40" s="1"/>
      <c r="AO40" s="1"/>
      <c r="AR40" s="106"/>
      <c r="AS40" s="137" t="s">
        <v>8</v>
      </c>
      <c r="AT40" s="106"/>
      <c r="AU40" s="106"/>
      <c r="AV40" s="106"/>
      <c r="AW40" s="106"/>
      <c r="AX40" s="106"/>
      <c r="AY40" s="106"/>
      <c r="AZ40" s="106"/>
    </row>
    <row r="41" spans="3:52">
      <c r="C41" s="138" t="s">
        <v>112</v>
      </c>
      <c r="D41" s="106"/>
      <c r="E41" s="149">
        <v>42000</v>
      </c>
      <c r="F41" s="131" t="s">
        <v>8</v>
      </c>
      <c r="J41" s="1"/>
      <c r="M41" s="1"/>
      <c r="AE41" s="1"/>
      <c r="AH41" s="1"/>
      <c r="AK41" s="1"/>
      <c r="AN41" s="1"/>
      <c r="AO41" s="1"/>
      <c r="AR41" s="106"/>
      <c r="AS41" s="137"/>
      <c r="AT41" s="106"/>
      <c r="AU41" s="106"/>
      <c r="AV41" s="106"/>
      <c r="AW41" s="106"/>
      <c r="AX41" s="106"/>
      <c r="AY41" s="106"/>
      <c r="AZ41" s="106"/>
    </row>
    <row r="42" spans="3:52" ht="16" thickBot="1">
      <c r="C42" s="126"/>
      <c r="D42" s="106"/>
      <c r="E42" s="130"/>
      <c r="F42" s="131"/>
      <c r="J42" s="1"/>
      <c r="M42" s="1"/>
      <c r="AE42" s="1"/>
      <c r="AH42" s="1"/>
      <c r="AK42" s="1"/>
      <c r="AN42" s="1"/>
      <c r="AO42" s="1"/>
      <c r="AR42" s="106"/>
      <c r="AS42" s="106"/>
      <c r="AT42" s="106"/>
      <c r="AU42" s="106"/>
      <c r="AV42" s="106"/>
      <c r="AW42" s="106"/>
      <c r="AX42" s="106"/>
      <c r="AY42" s="106"/>
      <c r="AZ42" s="106"/>
    </row>
    <row r="43" spans="3:52" ht="14" thickTop="1" thickBot="1">
      <c r="C43" s="234" t="s">
        <v>91</v>
      </c>
      <c r="D43" s="154"/>
      <c r="E43" s="235">
        <f>E38-(E40+E41)</f>
        <v>40000</v>
      </c>
      <c r="F43" s="236" t="s">
        <v>8</v>
      </c>
      <c r="J43" s="1"/>
      <c r="M43" s="1"/>
      <c r="AE43" s="1"/>
      <c r="AH43" s="1"/>
      <c r="AK43" s="1"/>
      <c r="AN43" s="1"/>
      <c r="AO43" s="1"/>
      <c r="AR43" s="148"/>
      <c r="AS43" s="128"/>
      <c r="AT43" s="128"/>
      <c r="AU43" s="128"/>
      <c r="AV43" s="128"/>
      <c r="AW43" s="128"/>
      <c r="AX43" s="128"/>
      <c r="AY43" s="128"/>
      <c r="AZ43" s="128"/>
    </row>
    <row r="44" spans="3:52" ht="16" thickTop="1">
      <c r="C44" s="126"/>
      <c r="E44" s="130"/>
      <c r="F44" s="131"/>
      <c r="J44" s="1"/>
      <c r="M44" s="1"/>
      <c r="AE44" s="1"/>
      <c r="AH44" s="1"/>
      <c r="AK44" s="1"/>
      <c r="AN44" s="1"/>
      <c r="AO44" s="1"/>
      <c r="AR44" s="106"/>
      <c r="AS44" s="106"/>
      <c r="AT44" s="106"/>
      <c r="AU44" s="106"/>
      <c r="AV44" s="106"/>
      <c r="AW44" s="106"/>
      <c r="AX44" s="106"/>
      <c r="AY44" s="106"/>
      <c r="AZ44" s="106"/>
    </row>
    <row r="45" spans="3:52" ht="15">
      <c r="C45" s="126" t="s">
        <v>113</v>
      </c>
      <c r="E45" s="130">
        <f>+F49*E43</f>
        <v>8000</v>
      </c>
      <c r="F45" s="131" t="s">
        <v>8</v>
      </c>
      <c r="J45" s="1"/>
      <c r="M45" s="1"/>
      <c r="AE45" s="1"/>
      <c r="AH45" s="1"/>
      <c r="AK45" s="1"/>
      <c r="AN45" s="1"/>
      <c r="AO45" s="1"/>
      <c r="AR45" s="106"/>
      <c r="AS45" s="137" t="s">
        <v>8</v>
      </c>
      <c r="AT45" s="106"/>
      <c r="AU45" s="106"/>
      <c r="AV45" s="106"/>
      <c r="AW45" s="106"/>
      <c r="AX45" s="106"/>
      <c r="AY45" s="106"/>
      <c r="AZ45" s="106"/>
    </row>
    <row r="46" spans="3:52" ht="16" thickBot="1">
      <c r="C46" s="126"/>
      <c r="E46" s="130"/>
      <c r="F46" s="131"/>
      <c r="J46" s="1"/>
      <c r="M46" s="1"/>
      <c r="AE46" s="1"/>
      <c r="AH46" s="1"/>
      <c r="AK46" s="1"/>
      <c r="AN46" s="1"/>
      <c r="AO46" s="1"/>
      <c r="AR46" s="106"/>
      <c r="AS46" s="106"/>
      <c r="AT46" s="106"/>
      <c r="AU46" s="106"/>
      <c r="AV46" s="106"/>
      <c r="AW46" s="106"/>
      <c r="AX46" s="106"/>
      <c r="AY46" s="106"/>
      <c r="AZ46" s="106"/>
    </row>
    <row r="47" spans="3:52" ht="14" thickTop="1" thickBot="1">
      <c r="C47" s="234" t="s">
        <v>92</v>
      </c>
      <c r="D47" s="155"/>
      <c r="E47" s="235">
        <f>E43-E45</f>
        <v>32000</v>
      </c>
      <c r="F47" s="236" t="s">
        <v>8</v>
      </c>
      <c r="H47" s="161" t="s">
        <v>8</v>
      </c>
      <c r="J47" s="1"/>
      <c r="M47" s="1"/>
      <c r="AE47" s="1"/>
      <c r="AH47" s="1"/>
      <c r="AK47" s="1"/>
      <c r="AN47" s="1"/>
      <c r="AO47" s="1"/>
      <c r="AR47" s="148"/>
      <c r="AS47" s="156" t="s">
        <v>8</v>
      </c>
      <c r="AT47" s="156" t="s">
        <v>8</v>
      </c>
      <c r="AU47" s="128"/>
      <c r="AV47" s="128"/>
      <c r="AW47" s="128"/>
      <c r="AX47" s="128"/>
      <c r="AY47" s="128"/>
      <c r="AZ47" s="128"/>
    </row>
    <row r="48" spans="3:52" ht="14" thickTop="1" thickBot="1">
      <c r="C48" s="157"/>
      <c r="P48" s="158"/>
      <c r="S48" s="104"/>
      <c r="V48" s="104"/>
      <c r="Y48" s="104"/>
      <c r="AB48" s="104"/>
    </row>
    <row r="49" spans="4:42" ht="14" thickTop="1" thickBot="1">
      <c r="D49" s="1"/>
      <c r="E49" s="159" t="s">
        <v>93</v>
      </c>
      <c r="F49" s="160">
        <v>0.2</v>
      </c>
      <c r="J49" s="1"/>
      <c r="M49" s="1"/>
      <c r="Y49" s="104"/>
      <c r="AB49" s="104"/>
      <c r="AP49" s="161" t="s">
        <v>8</v>
      </c>
    </row>
    <row r="50" spans="4:42" ht="13" thickTop="1">
      <c r="D50" s="1"/>
      <c r="J50" s="1"/>
      <c r="M50" s="1"/>
      <c r="Y50" s="104"/>
      <c r="AB50" s="104"/>
    </row>
    <row r="51" spans="4:42">
      <c r="D51" s="1"/>
      <c r="J51" s="1"/>
      <c r="M51" s="1"/>
      <c r="Y51" s="104"/>
      <c r="AB51" s="104"/>
    </row>
    <row r="52" spans="4:42">
      <c r="D52" s="1"/>
      <c r="J52" s="1"/>
      <c r="M52" s="1"/>
      <c r="Y52" s="104"/>
      <c r="AB52" s="104"/>
    </row>
    <row r="53" spans="4:42">
      <c r="D53" s="1"/>
      <c r="J53" s="1"/>
      <c r="M53" s="1"/>
      <c r="Y53" s="104"/>
      <c r="AB53" s="104"/>
    </row>
    <row r="54" spans="4:42">
      <c r="D54" s="1"/>
      <c r="J54" s="1"/>
      <c r="M54" s="1"/>
      <c r="Y54" s="104"/>
      <c r="AB54" s="104"/>
    </row>
    <row r="55" spans="4:42">
      <c r="D55" s="1"/>
      <c r="J55" s="1"/>
      <c r="M55" s="1"/>
      <c r="Y55" s="104"/>
      <c r="AB55" s="104"/>
    </row>
    <row r="56" spans="4:42">
      <c r="D56" s="1"/>
      <c r="J56" s="1"/>
      <c r="M56" s="1"/>
      <c r="Y56" s="104"/>
      <c r="AB56" s="104"/>
    </row>
    <row r="57" spans="4:42">
      <c r="D57" s="1"/>
      <c r="J57" s="1"/>
      <c r="M57" s="1"/>
      <c r="Y57" s="104"/>
      <c r="AB57" s="104"/>
    </row>
    <row r="58" spans="4:42">
      <c r="D58" s="1"/>
      <c r="J58" s="1"/>
      <c r="M58" s="1"/>
      <c r="Y58" s="104"/>
      <c r="AB58" s="104"/>
    </row>
    <row r="59" spans="4:42">
      <c r="D59" s="1"/>
      <c r="J59" s="1"/>
      <c r="M59" s="1"/>
      <c r="Y59" s="104"/>
      <c r="AB59" s="104"/>
    </row>
    <row r="60" spans="4:42">
      <c r="D60" s="1"/>
      <c r="J60" s="1"/>
      <c r="M60" s="1"/>
      <c r="Y60" s="104"/>
      <c r="AB60" s="104"/>
    </row>
    <row r="61" spans="4:42">
      <c r="D61" s="1"/>
      <c r="J61" s="1"/>
      <c r="M61" s="1"/>
      <c r="Y61" s="104"/>
      <c r="AB61" s="104"/>
    </row>
    <row r="62" spans="4:42">
      <c r="D62" s="1"/>
      <c r="J62" s="1"/>
      <c r="M62" s="1"/>
      <c r="Y62" s="104"/>
      <c r="AB62" s="104"/>
    </row>
    <row r="63" spans="4:42">
      <c r="D63" s="1"/>
      <c r="J63" s="1"/>
      <c r="M63" s="1"/>
      <c r="Y63" s="104"/>
      <c r="AB63" s="104"/>
    </row>
    <row r="64" spans="4:42">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D73" s="1"/>
      <c r="J73" s="1"/>
      <c r="M73" s="1"/>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Y381" s="104"/>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row r="990" spans="28:28">
      <c r="AB990"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16"/>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3.33203125" customWidth="1"/>
    <col min="15" max="15" width="13.33203125" bestFit="1" customWidth="1"/>
  </cols>
  <sheetData>
    <row r="1" spans="2:15" ht="16" thickBot="1"/>
    <row r="2" spans="2:15" ht="17" thickTop="1" thickBot="1">
      <c r="B2" s="162"/>
      <c r="C2" s="163"/>
      <c r="D2" s="163"/>
      <c r="E2" s="163"/>
      <c r="F2" s="163"/>
      <c r="G2" s="163"/>
      <c r="H2" s="163"/>
      <c r="I2" s="163"/>
      <c r="J2" s="163"/>
      <c r="K2" s="163"/>
      <c r="L2" s="164"/>
    </row>
    <row r="3" spans="2:15" ht="16" customHeight="1" thickTop="1">
      <c r="B3" s="165"/>
      <c r="C3" s="308" t="s">
        <v>171</v>
      </c>
      <c r="D3" s="309"/>
      <c r="E3" s="309"/>
      <c r="F3" s="309"/>
      <c r="G3" s="310"/>
      <c r="H3" s="166"/>
      <c r="I3" s="311" t="s">
        <v>193</v>
      </c>
      <c r="J3" s="312"/>
      <c r="K3" s="313"/>
      <c r="L3" s="188"/>
    </row>
    <row r="4" spans="2:15" ht="16" customHeight="1" thickBot="1">
      <c r="B4" s="165"/>
      <c r="C4" s="317" t="s">
        <v>141</v>
      </c>
      <c r="D4" s="318"/>
      <c r="E4" s="318"/>
      <c r="F4" s="318"/>
      <c r="G4" s="319"/>
      <c r="H4" s="166"/>
      <c r="I4" s="314"/>
      <c r="J4" s="315"/>
      <c r="K4" s="316"/>
      <c r="L4" s="188"/>
    </row>
    <row r="5" spans="2:15" ht="17" customHeight="1" thickTop="1" thickBot="1">
      <c r="B5" s="165"/>
      <c r="C5" s="320" t="s">
        <v>192</v>
      </c>
      <c r="D5" s="321"/>
      <c r="E5" s="321"/>
      <c r="F5" s="321"/>
      <c r="G5" s="322"/>
      <c r="H5" s="166"/>
      <c r="I5" s="228"/>
      <c r="J5" s="229"/>
      <c r="K5" s="230"/>
      <c r="L5" s="188"/>
    </row>
    <row r="6" spans="2:15" ht="20" thickTop="1" thickBot="1">
      <c r="B6" s="165"/>
      <c r="C6" s="167"/>
      <c r="D6" s="167"/>
      <c r="E6" s="167"/>
      <c r="F6" s="167"/>
      <c r="G6" s="167"/>
      <c r="H6" s="168"/>
      <c r="I6" s="93" t="s">
        <v>55</v>
      </c>
      <c r="J6" s="94"/>
      <c r="K6" s="95" t="s">
        <v>56</v>
      </c>
      <c r="L6" s="188"/>
    </row>
    <row r="7" spans="2:15" ht="20" thickTop="1" thickBot="1">
      <c r="B7" s="224"/>
      <c r="C7" s="302" t="s">
        <v>57</v>
      </c>
      <c r="D7" s="303"/>
      <c r="E7" s="303"/>
      <c r="F7" s="303"/>
      <c r="G7" s="304"/>
      <c r="H7" s="170"/>
      <c r="I7" s="225"/>
      <c r="J7" s="226"/>
      <c r="K7" s="227"/>
      <c r="L7" s="188"/>
    </row>
    <row r="8" spans="2:15" ht="19" thickTop="1">
      <c r="B8" s="169"/>
      <c r="C8" s="171"/>
      <c r="D8" s="172"/>
      <c r="E8" s="172"/>
      <c r="F8" s="172"/>
      <c r="G8" s="172"/>
      <c r="H8" s="173"/>
      <c r="I8" s="97"/>
      <c r="J8" s="98"/>
      <c r="K8" s="99"/>
      <c r="L8" s="188"/>
    </row>
    <row r="9" spans="2:15">
      <c r="B9" s="169">
        <v>1100</v>
      </c>
      <c r="C9" s="174" t="s">
        <v>201</v>
      </c>
      <c r="D9" s="175"/>
      <c r="E9" s="176"/>
      <c r="F9" s="176"/>
      <c r="G9" s="176"/>
      <c r="H9" s="170"/>
      <c r="I9" s="97"/>
      <c r="J9" s="98" t="s">
        <v>58</v>
      </c>
      <c r="K9" s="99"/>
      <c r="L9" s="188"/>
    </row>
    <row r="10" spans="2:15">
      <c r="B10" s="169">
        <v>1101</v>
      </c>
      <c r="C10" s="177" t="s">
        <v>94</v>
      </c>
      <c r="D10" s="175"/>
      <c r="E10" s="176"/>
      <c r="F10" s="176"/>
      <c r="G10" s="176"/>
      <c r="H10" s="170"/>
      <c r="I10" s="97">
        <v>0</v>
      </c>
      <c r="J10" s="98"/>
      <c r="K10" s="99">
        <v>0</v>
      </c>
      <c r="L10" s="188"/>
    </row>
    <row r="11" spans="2:15" ht="16" thickBot="1">
      <c r="B11" s="169">
        <v>1102</v>
      </c>
      <c r="C11" s="177" t="s">
        <v>180</v>
      </c>
      <c r="D11" s="176"/>
      <c r="E11" s="176"/>
      <c r="F11" s="176"/>
      <c r="G11" s="176"/>
      <c r="H11" s="170"/>
      <c r="I11" s="97">
        <v>25000</v>
      </c>
      <c r="J11" s="98"/>
      <c r="K11" s="99">
        <v>0</v>
      </c>
      <c r="L11" s="188"/>
    </row>
    <row r="12" spans="2:15" ht="17" thickTop="1" thickBot="1">
      <c r="B12" s="169">
        <v>1103</v>
      </c>
      <c r="C12" s="177" t="s">
        <v>181</v>
      </c>
      <c r="D12" s="176"/>
      <c r="E12" s="176"/>
      <c r="F12" s="176"/>
      <c r="G12" s="176"/>
      <c r="H12" s="170"/>
      <c r="I12" s="97">
        <v>18000</v>
      </c>
      <c r="J12" s="98"/>
      <c r="K12" s="99">
        <v>0</v>
      </c>
      <c r="L12" s="188"/>
      <c r="N12" s="279">
        <f>+I10+I11+I12</f>
        <v>43000</v>
      </c>
      <c r="O12" s="275" t="s">
        <v>167</v>
      </c>
    </row>
    <row r="13" spans="2:15" ht="16" thickTop="1">
      <c r="B13" s="169" t="s">
        <v>8</v>
      </c>
      <c r="C13" s="176" t="s">
        <v>8</v>
      </c>
      <c r="D13" s="176"/>
      <c r="E13" s="176"/>
      <c r="F13" s="176"/>
      <c r="G13" s="176"/>
      <c r="H13" s="170"/>
      <c r="I13" s="97" t="s">
        <v>8</v>
      </c>
      <c r="J13" s="98"/>
      <c r="K13" s="99" t="s">
        <v>8</v>
      </c>
      <c r="L13" s="188"/>
    </row>
    <row r="14" spans="2:15">
      <c r="B14" s="169">
        <v>1200</v>
      </c>
      <c r="C14" s="174" t="s">
        <v>202</v>
      </c>
      <c r="D14" s="175"/>
      <c r="E14" s="176"/>
      <c r="F14" s="176"/>
      <c r="G14" s="176"/>
      <c r="H14" s="170"/>
      <c r="I14" s="97"/>
      <c r="J14" s="98"/>
      <c r="K14" s="99"/>
      <c r="L14" s="188"/>
    </row>
    <row r="15" spans="2:15">
      <c r="B15" s="169">
        <v>1210</v>
      </c>
      <c r="C15" s="177" t="s">
        <v>59</v>
      </c>
      <c r="D15" s="176"/>
      <c r="E15" s="176"/>
      <c r="F15" s="176"/>
      <c r="G15" s="176"/>
      <c r="H15" s="170"/>
      <c r="I15" s="97">
        <v>2000</v>
      </c>
      <c r="J15" s="98"/>
      <c r="K15" s="99">
        <v>0</v>
      </c>
      <c r="L15" s="188"/>
    </row>
    <row r="16" spans="2:15">
      <c r="B16" s="169">
        <v>1220</v>
      </c>
      <c r="C16" s="283" t="s">
        <v>177</v>
      </c>
      <c r="D16" s="176"/>
      <c r="E16" s="176"/>
      <c r="F16" s="176"/>
      <c r="G16" s="176"/>
      <c r="H16" s="170"/>
      <c r="I16" s="97">
        <v>0</v>
      </c>
      <c r="J16" s="98"/>
      <c r="K16" s="99">
        <v>0</v>
      </c>
      <c r="L16" s="188"/>
    </row>
    <row r="17" spans="2:12">
      <c r="B17" s="169">
        <v>1230</v>
      </c>
      <c r="C17" s="177" t="s">
        <v>61</v>
      </c>
      <c r="D17" s="176"/>
      <c r="E17" s="176"/>
      <c r="F17" s="176"/>
      <c r="G17" s="176"/>
      <c r="H17" s="170"/>
      <c r="I17" s="97">
        <v>0</v>
      </c>
      <c r="J17" s="98"/>
      <c r="K17" s="99">
        <v>0</v>
      </c>
      <c r="L17" s="188"/>
    </row>
    <row r="18" spans="2:12">
      <c r="B18" s="169">
        <v>1240</v>
      </c>
      <c r="C18" s="177" t="s">
        <v>60</v>
      </c>
      <c r="D18" s="176"/>
      <c r="E18" s="176"/>
      <c r="F18" s="176"/>
      <c r="G18" s="176"/>
      <c r="H18" s="170"/>
      <c r="I18" s="97">
        <v>0</v>
      </c>
      <c r="J18" s="98"/>
      <c r="K18" s="99">
        <v>0</v>
      </c>
      <c r="L18" s="188"/>
    </row>
    <row r="19" spans="2:12">
      <c r="B19" s="169">
        <v>1250</v>
      </c>
      <c r="C19" s="177" t="s">
        <v>62</v>
      </c>
      <c r="D19" s="176"/>
      <c r="E19" s="176"/>
      <c r="F19" s="176"/>
      <c r="G19" s="176"/>
      <c r="H19" s="170"/>
      <c r="I19" s="97">
        <v>0</v>
      </c>
      <c r="J19" s="98"/>
      <c r="K19" s="99">
        <v>0</v>
      </c>
      <c r="L19" s="188"/>
    </row>
    <row r="20" spans="2:12">
      <c r="B20" s="169"/>
      <c r="C20" s="176"/>
      <c r="D20" s="176"/>
      <c r="E20" s="176"/>
      <c r="F20" s="176"/>
      <c r="G20" s="176"/>
      <c r="H20" s="170"/>
      <c r="I20" s="97" t="s">
        <v>8</v>
      </c>
      <c r="J20" s="98"/>
      <c r="K20" s="99" t="s">
        <v>8</v>
      </c>
      <c r="L20" s="188"/>
    </row>
    <row r="21" spans="2:12">
      <c r="B21" s="169">
        <v>1300</v>
      </c>
      <c r="C21" s="174" t="str">
        <f>+'Bilan_d''ouverture'!C21</f>
        <v xml:space="preserve">Inventaires </v>
      </c>
      <c r="D21" s="175"/>
      <c r="E21" s="176"/>
      <c r="F21" s="176"/>
      <c r="G21" s="176"/>
      <c r="H21" s="170"/>
      <c r="I21" s="97" t="s">
        <v>8</v>
      </c>
      <c r="J21" s="98"/>
      <c r="K21" s="99" t="s">
        <v>8</v>
      </c>
      <c r="L21" s="188"/>
    </row>
    <row r="22" spans="2:12">
      <c r="B22" s="169">
        <v>1310</v>
      </c>
      <c r="C22" s="283" t="s">
        <v>195</v>
      </c>
      <c r="E22" s="176"/>
      <c r="F22" s="176"/>
      <c r="G22" s="176"/>
      <c r="H22" s="170"/>
      <c r="I22" s="97">
        <v>10000</v>
      </c>
      <c r="J22" s="98"/>
      <c r="K22" s="99">
        <v>0</v>
      </c>
      <c r="L22" s="188"/>
    </row>
    <row r="23" spans="2:12">
      <c r="B23" s="169">
        <v>1320</v>
      </c>
      <c r="C23" s="283" t="s">
        <v>196</v>
      </c>
      <c r="E23" s="176"/>
      <c r="F23" s="176"/>
      <c r="G23" s="176"/>
      <c r="H23" s="170"/>
      <c r="I23" s="97">
        <v>20000</v>
      </c>
      <c r="J23" s="98"/>
      <c r="K23" s="99">
        <v>0</v>
      </c>
      <c r="L23" s="188"/>
    </row>
    <row r="24" spans="2:12">
      <c r="B24" s="169">
        <v>1330</v>
      </c>
      <c r="C24" s="283" t="s">
        <v>63</v>
      </c>
      <c r="E24" s="176"/>
      <c r="F24" s="176"/>
      <c r="G24" s="176"/>
      <c r="H24" s="170"/>
      <c r="I24" s="97">
        <v>0</v>
      </c>
      <c r="J24" s="98"/>
      <c r="K24" s="99">
        <v>0</v>
      </c>
      <c r="L24" s="188"/>
    </row>
    <row r="25" spans="2:12">
      <c r="B25" s="169"/>
      <c r="C25" s="176"/>
      <c r="D25" s="176"/>
      <c r="E25" s="176"/>
      <c r="F25" s="176"/>
      <c r="G25" s="176"/>
      <c r="H25" s="170"/>
      <c r="I25" s="97" t="s">
        <v>8</v>
      </c>
      <c r="J25" s="98"/>
      <c r="K25" s="99" t="s">
        <v>8</v>
      </c>
      <c r="L25" s="188"/>
    </row>
    <row r="26" spans="2:12" ht="18">
      <c r="B26" s="169">
        <v>1400</v>
      </c>
      <c r="C26" s="284" t="str">
        <f>+'Bilan_d''ouverture'!C26</f>
        <v xml:space="preserve">Frais payés d'avance </v>
      </c>
      <c r="D26" s="176"/>
      <c r="E26" s="176"/>
      <c r="F26" s="176"/>
      <c r="G26" s="176"/>
      <c r="H26" s="170"/>
      <c r="I26" s="196"/>
      <c r="J26" s="98"/>
      <c r="K26" s="99"/>
      <c r="L26" s="188"/>
    </row>
    <row r="27" spans="2:12">
      <c r="B27" s="169">
        <v>1405</v>
      </c>
      <c r="C27" s="170" t="s">
        <v>142</v>
      </c>
      <c r="D27" s="176"/>
      <c r="E27" s="176"/>
      <c r="F27" s="176"/>
      <c r="G27" s="176"/>
      <c r="H27" s="170"/>
      <c r="I27" s="286">
        <v>2000</v>
      </c>
      <c r="J27" s="98"/>
      <c r="K27" s="99">
        <v>0</v>
      </c>
      <c r="L27" s="188"/>
    </row>
    <row r="28" spans="2:12">
      <c r="B28" s="169">
        <v>1421</v>
      </c>
      <c r="C28" s="170" t="s">
        <v>139</v>
      </c>
      <c r="D28" s="176"/>
      <c r="E28" s="176"/>
      <c r="F28" s="176"/>
      <c r="G28" s="176"/>
      <c r="H28" s="170"/>
      <c r="I28" s="286">
        <v>5000</v>
      </c>
      <c r="J28" s="98"/>
      <c r="K28" s="99">
        <v>0</v>
      </c>
      <c r="L28" s="188"/>
    </row>
    <row r="29" spans="2:12">
      <c r="B29" s="169">
        <v>1422</v>
      </c>
      <c r="C29" s="170" t="s">
        <v>64</v>
      </c>
      <c r="D29" s="176"/>
      <c r="E29" s="176"/>
      <c r="F29" s="176"/>
      <c r="G29" s="176"/>
      <c r="H29" s="170"/>
      <c r="I29" s="286">
        <v>5000</v>
      </c>
      <c r="J29" s="98"/>
      <c r="K29" s="99">
        <v>0</v>
      </c>
      <c r="L29" s="188"/>
    </row>
    <row r="30" spans="2:12">
      <c r="B30" s="169">
        <v>1430</v>
      </c>
      <c r="C30" s="177" t="s">
        <v>63</v>
      </c>
      <c r="D30" s="176"/>
      <c r="E30" s="176"/>
      <c r="F30" s="176"/>
      <c r="G30" s="176"/>
      <c r="H30" s="170"/>
      <c r="I30" s="286">
        <v>0</v>
      </c>
      <c r="J30" s="98"/>
      <c r="K30" s="99">
        <v>0</v>
      </c>
      <c r="L30" s="188"/>
    </row>
    <row r="31" spans="2:12">
      <c r="B31" s="169"/>
      <c r="C31" s="177"/>
      <c r="D31" s="176"/>
      <c r="E31" s="176"/>
      <c r="F31" s="176"/>
      <c r="G31" s="176"/>
      <c r="H31" s="170"/>
      <c r="I31" s="286"/>
      <c r="J31" s="98"/>
      <c r="K31" s="99"/>
      <c r="L31" s="188"/>
    </row>
    <row r="32" spans="2:12">
      <c r="B32" s="169"/>
      <c r="C32" s="301" t="s">
        <v>208</v>
      </c>
      <c r="D32" s="176"/>
      <c r="E32" s="176"/>
      <c r="F32" s="176"/>
      <c r="G32" s="176"/>
      <c r="H32" s="170"/>
      <c r="I32" s="286"/>
      <c r="J32" s="98"/>
      <c r="K32" s="99"/>
      <c r="L32" s="188"/>
    </row>
    <row r="33" spans="2:12" ht="18">
      <c r="B33" s="169"/>
      <c r="C33" s="285"/>
      <c r="D33" s="176"/>
      <c r="E33" s="176"/>
      <c r="F33" s="176"/>
      <c r="G33" s="176"/>
      <c r="H33" s="170"/>
      <c r="I33" s="196">
        <f>+SUM(I10:I30)</f>
        <v>87000</v>
      </c>
      <c r="J33" s="98"/>
      <c r="K33" s="99"/>
      <c r="L33" s="188"/>
    </row>
    <row r="34" spans="2:12">
      <c r="B34" s="169">
        <v>1500</v>
      </c>
      <c r="C34" s="174" t="s">
        <v>207</v>
      </c>
      <c r="D34" s="175"/>
      <c r="E34" s="176"/>
      <c r="F34" s="176"/>
      <c r="G34" s="176"/>
      <c r="H34" s="170"/>
      <c r="I34" s="97" t="s">
        <v>8</v>
      </c>
      <c r="J34" s="98"/>
      <c r="K34" s="99" t="s">
        <v>8</v>
      </c>
      <c r="L34" s="188"/>
    </row>
    <row r="35" spans="2:12">
      <c r="B35" s="169">
        <v>1505</v>
      </c>
      <c r="C35" s="177" t="s">
        <v>65</v>
      </c>
      <c r="D35" s="176"/>
      <c r="E35" s="176"/>
      <c r="F35" s="176"/>
      <c r="G35" s="176"/>
      <c r="H35" s="170"/>
      <c r="I35" s="97">
        <v>0</v>
      </c>
      <c r="J35" s="98"/>
      <c r="K35" s="99">
        <v>0</v>
      </c>
      <c r="L35" s="188"/>
    </row>
    <row r="36" spans="2:12">
      <c r="B36" s="169">
        <v>1510</v>
      </c>
      <c r="C36" s="177" t="s">
        <v>66</v>
      </c>
      <c r="D36" s="176"/>
      <c r="E36" s="176"/>
      <c r="F36" s="176"/>
      <c r="G36" s="176"/>
      <c r="H36" s="170"/>
      <c r="I36" s="97">
        <v>0</v>
      </c>
      <c r="J36" s="98"/>
      <c r="K36" s="99">
        <v>0</v>
      </c>
      <c r="L36" s="188"/>
    </row>
    <row r="37" spans="2:12">
      <c r="B37" s="169">
        <v>1511</v>
      </c>
      <c r="C37" s="177" t="s">
        <v>67</v>
      </c>
      <c r="D37" s="176"/>
      <c r="E37" s="176"/>
      <c r="F37" s="176"/>
      <c r="G37" s="176"/>
      <c r="H37" s="170"/>
      <c r="I37" s="97">
        <v>0</v>
      </c>
      <c r="J37" s="98"/>
      <c r="K37" s="99">
        <v>0</v>
      </c>
      <c r="L37" s="188"/>
    </row>
    <row r="38" spans="2:12">
      <c r="B38" s="169">
        <v>1515</v>
      </c>
      <c r="C38" s="177" t="s">
        <v>68</v>
      </c>
      <c r="D38" s="176"/>
      <c r="E38" s="176"/>
      <c r="F38" s="176"/>
      <c r="G38" s="176"/>
      <c r="H38" s="170"/>
      <c r="I38" s="97">
        <v>100000</v>
      </c>
      <c r="J38" s="98"/>
      <c r="K38" s="99">
        <v>0</v>
      </c>
      <c r="L38" s="188"/>
    </row>
    <row r="39" spans="2:12">
      <c r="B39" s="169">
        <v>1516</v>
      </c>
      <c r="C39" s="177" t="s">
        <v>69</v>
      </c>
      <c r="D39" s="176"/>
      <c r="E39" s="176"/>
      <c r="F39" s="176"/>
      <c r="G39" s="176"/>
      <c r="H39" s="170"/>
      <c r="I39" s="97">
        <v>0</v>
      </c>
      <c r="J39" s="98"/>
      <c r="K39" s="99">
        <v>10000</v>
      </c>
      <c r="L39" s="188"/>
    </row>
    <row r="40" spans="2:12">
      <c r="B40" s="169">
        <v>1520</v>
      </c>
      <c r="C40" s="177" t="s">
        <v>178</v>
      </c>
      <c r="D40" s="176"/>
      <c r="E40" s="176"/>
      <c r="F40" s="176"/>
      <c r="G40" s="176"/>
      <c r="H40" s="170"/>
      <c r="I40" s="97">
        <v>200000</v>
      </c>
      <c r="J40" s="98"/>
      <c r="K40" s="99">
        <v>0</v>
      </c>
      <c r="L40" s="188"/>
    </row>
    <row r="41" spans="2:12">
      <c r="B41" s="169">
        <v>1521</v>
      </c>
      <c r="C41" s="177" t="s">
        <v>179</v>
      </c>
      <c r="D41" s="176"/>
      <c r="E41" s="176"/>
      <c r="F41" s="176"/>
      <c r="G41" s="176"/>
      <c r="H41" s="170"/>
      <c r="I41" s="97">
        <v>0</v>
      </c>
      <c r="J41" s="98"/>
      <c r="K41" s="99">
        <v>20000</v>
      </c>
      <c r="L41" s="188"/>
    </row>
    <row r="42" spans="2:12">
      <c r="B42" s="169">
        <v>1525</v>
      </c>
      <c r="C42" s="177" t="s">
        <v>172</v>
      </c>
      <c r="D42" s="176"/>
      <c r="E42" s="176"/>
      <c r="F42" s="176"/>
      <c r="G42" s="176"/>
      <c r="H42" s="170"/>
      <c r="I42" s="97">
        <v>60000</v>
      </c>
      <c r="J42" s="98"/>
      <c r="K42" s="99">
        <v>0</v>
      </c>
      <c r="L42" s="188"/>
    </row>
    <row r="43" spans="2:12">
      <c r="B43" s="169">
        <v>1526</v>
      </c>
      <c r="C43" s="177" t="s">
        <v>173</v>
      </c>
      <c r="D43" s="176"/>
      <c r="E43" s="176"/>
      <c r="F43" s="176"/>
      <c r="G43" s="176"/>
      <c r="H43" s="170"/>
      <c r="I43" s="97">
        <v>0</v>
      </c>
      <c r="J43" s="98"/>
      <c r="K43" s="99">
        <v>6000</v>
      </c>
      <c r="L43" s="188"/>
    </row>
    <row r="44" spans="2:12">
      <c r="B44" s="169">
        <v>1530</v>
      </c>
      <c r="C44" s="177" t="s">
        <v>70</v>
      </c>
      <c r="D44" s="176"/>
      <c r="E44" s="176"/>
      <c r="F44" s="176"/>
      <c r="G44" s="176"/>
      <c r="H44" s="170"/>
      <c r="I44" s="97">
        <v>10000</v>
      </c>
      <c r="J44" s="98"/>
      <c r="K44" s="99">
        <v>0</v>
      </c>
      <c r="L44" s="188"/>
    </row>
    <row r="45" spans="2:12">
      <c r="B45" s="169">
        <v>1531</v>
      </c>
      <c r="C45" s="177" t="s">
        <v>71</v>
      </c>
      <c r="D45" s="176"/>
      <c r="E45" s="176"/>
      <c r="F45" s="176"/>
      <c r="G45" s="176"/>
      <c r="H45" s="170"/>
      <c r="I45" s="97">
        <v>0</v>
      </c>
      <c r="J45" s="98"/>
      <c r="K45" s="99">
        <v>1000</v>
      </c>
      <c r="L45" s="188"/>
    </row>
    <row r="46" spans="2:12">
      <c r="B46" s="169" t="s">
        <v>8</v>
      </c>
      <c r="F46" s="176"/>
      <c r="G46" s="176"/>
      <c r="H46" s="170"/>
      <c r="I46" s="97" t="s">
        <v>8</v>
      </c>
      <c r="J46" s="98"/>
      <c r="K46" s="99" t="s">
        <v>8</v>
      </c>
      <c r="L46" s="188"/>
    </row>
    <row r="47" spans="2:12">
      <c r="B47" s="169">
        <v>1600</v>
      </c>
      <c r="C47" s="174" t="s">
        <v>206</v>
      </c>
      <c r="D47" s="175"/>
      <c r="E47" s="175"/>
      <c r="F47" s="176"/>
      <c r="G47" s="176"/>
      <c r="H47" s="170"/>
      <c r="I47" s="97" t="s">
        <v>8</v>
      </c>
      <c r="J47" s="98"/>
      <c r="K47" s="99" t="s">
        <v>8</v>
      </c>
      <c r="L47" s="188"/>
    </row>
    <row r="48" spans="2:12">
      <c r="B48" s="169">
        <v>1605</v>
      </c>
      <c r="C48" s="177" t="s">
        <v>72</v>
      </c>
      <c r="D48" s="176"/>
      <c r="E48" s="176"/>
      <c r="F48" s="176"/>
      <c r="G48" s="176"/>
      <c r="H48" s="170"/>
      <c r="I48" s="97">
        <v>50000</v>
      </c>
      <c r="J48" s="98"/>
      <c r="K48" s="99">
        <v>0</v>
      </c>
      <c r="L48" s="188"/>
    </row>
    <row r="49" spans="2:13">
      <c r="B49" s="169">
        <v>1606</v>
      </c>
      <c r="C49" s="177" t="s">
        <v>73</v>
      </c>
      <c r="D49" s="176"/>
      <c r="E49" s="176"/>
      <c r="F49" s="176"/>
      <c r="G49" s="176"/>
      <c r="H49" s="170"/>
      <c r="I49" s="97">
        <v>0</v>
      </c>
      <c r="J49" s="98"/>
      <c r="K49" s="99">
        <v>5000</v>
      </c>
      <c r="L49" s="188"/>
      <c r="M49" s="189" t="s">
        <v>8</v>
      </c>
    </row>
    <row r="50" spans="2:13">
      <c r="B50" s="169">
        <v>1610</v>
      </c>
      <c r="C50" s="177" t="s">
        <v>143</v>
      </c>
      <c r="D50" s="176"/>
      <c r="E50" s="176"/>
      <c r="F50" s="176"/>
      <c r="G50" s="176"/>
      <c r="H50" s="170"/>
      <c r="I50" s="97">
        <v>0</v>
      </c>
      <c r="J50" s="98"/>
      <c r="K50" s="99">
        <v>0</v>
      </c>
      <c r="L50" s="188"/>
    </row>
    <row r="51" spans="2:13">
      <c r="B51" s="169">
        <v>1611</v>
      </c>
      <c r="C51" s="177" t="s">
        <v>144</v>
      </c>
      <c r="D51" s="176"/>
      <c r="E51" s="176"/>
      <c r="F51" s="176"/>
      <c r="G51" s="176"/>
      <c r="H51" s="170"/>
      <c r="I51" s="97">
        <v>0</v>
      </c>
      <c r="J51" s="98"/>
      <c r="K51" s="99">
        <v>0</v>
      </c>
      <c r="L51" s="188"/>
    </row>
    <row r="52" spans="2:13">
      <c r="B52" s="169"/>
      <c r="C52" s="177"/>
      <c r="D52" s="176"/>
      <c r="E52" s="176"/>
      <c r="F52" s="176"/>
      <c r="G52" s="176"/>
      <c r="H52" s="170"/>
      <c r="I52" s="97"/>
      <c r="J52" s="98"/>
      <c r="K52" s="99"/>
      <c r="L52" s="188"/>
    </row>
    <row r="53" spans="2:13" ht="18">
      <c r="B53" s="169"/>
      <c r="C53" s="220" t="s">
        <v>182</v>
      </c>
      <c r="D53" s="176"/>
      <c r="E53" s="176"/>
      <c r="F53" s="176"/>
      <c r="G53" s="176"/>
      <c r="H53" s="170"/>
      <c r="I53" s="196">
        <f>+(SUM(I35:I51)-SUM(K35:K51))</f>
        <v>378000</v>
      </c>
      <c r="J53" s="98"/>
      <c r="K53" s="99"/>
      <c r="L53" s="188"/>
    </row>
    <row r="54" spans="2:13" ht="18">
      <c r="B54" s="169"/>
      <c r="C54" s="195"/>
      <c r="D54" s="176"/>
      <c r="E54" s="176"/>
      <c r="F54" s="176"/>
      <c r="G54" s="176"/>
      <c r="H54" s="170"/>
      <c r="I54" s="196"/>
      <c r="J54" s="98"/>
      <c r="K54" s="99"/>
      <c r="L54" s="188"/>
    </row>
    <row r="55" spans="2:13" ht="18">
      <c r="B55" s="169"/>
      <c r="C55" s="220" t="s">
        <v>145</v>
      </c>
      <c r="D55" s="176"/>
      <c r="E55" s="176"/>
      <c r="F55" s="176"/>
      <c r="G55" s="176"/>
      <c r="H55" s="170"/>
      <c r="I55" s="222">
        <f>+I33+I53</f>
        <v>465000</v>
      </c>
      <c r="J55" s="98"/>
      <c r="K55" s="99"/>
      <c r="L55" s="188"/>
    </row>
    <row r="56" spans="2:13" ht="16" thickBot="1">
      <c r="B56" s="169"/>
      <c r="C56" s="176"/>
      <c r="D56" s="176"/>
      <c r="E56" s="176"/>
      <c r="F56" s="176"/>
      <c r="G56" s="176"/>
      <c r="H56" s="170"/>
      <c r="I56" s="97" t="s">
        <v>8</v>
      </c>
      <c r="J56" s="98"/>
      <c r="K56" s="99" t="s">
        <v>8</v>
      </c>
      <c r="L56" s="188"/>
    </row>
    <row r="57" spans="2:13" ht="20" thickTop="1" thickBot="1">
      <c r="B57" s="169"/>
      <c r="C57" s="302" t="s">
        <v>74</v>
      </c>
      <c r="D57" s="323"/>
      <c r="E57" s="323"/>
      <c r="F57" s="323"/>
      <c r="G57" s="324"/>
      <c r="H57" s="170"/>
      <c r="I57" s="225" t="s">
        <v>8</v>
      </c>
      <c r="J57" s="226"/>
      <c r="K57" s="227" t="s">
        <v>8</v>
      </c>
      <c r="L57" s="188"/>
    </row>
    <row r="58" spans="2:13" ht="19" thickTop="1">
      <c r="B58" s="169"/>
      <c r="C58" s="171"/>
      <c r="D58" s="178"/>
      <c r="E58" s="178"/>
      <c r="F58" s="178"/>
      <c r="G58" s="178"/>
      <c r="H58" s="173"/>
      <c r="I58" s="97"/>
      <c r="J58" s="98"/>
      <c r="K58" s="99"/>
      <c r="L58" s="188"/>
    </row>
    <row r="59" spans="2:13">
      <c r="B59" s="169">
        <v>2100</v>
      </c>
      <c r="C59" s="174" t="s">
        <v>75</v>
      </c>
      <c r="D59" s="175"/>
      <c r="E59" s="176"/>
      <c r="F59" s="176"/>
      <c r="G59" s="176"/>
      <c r="H59" s="170"/>
      <c r="I59" s="97" t="s">
        <v>8</v>
      </c>
      <c r="J59" s="98"/>
      <c r="K59" s="99" t="s">
        <v>8</v>
      </c>
      <c r="L59" s="188"/>
    </row>
    <row r="60" spans="2:13">
      <c r="B60" s="169">
        <v>2101</v>
      </c>
      <c r="C60" s="176" t="s">
        <v>76</v>
      </c>
      <c r="D60" s="175"/>
      <c r="E60" s="176"/>
      <c r="F60" s="176"/>
      <c r="G60" s="176"/>
      <c r="H60" s="170"/>
      <c r="I60" s="97">
        <v>0</v>
      </c>
      <c r="J60" s="98"/>
      <c r="K60" s="99">
        <v>0</v>
      </c>
      <c r="L60" s="188"/>
    </row>
    <row r="61" spans="2:13">
      <c r="B61" s="169">
        <v>2105</v>
      </c>
      <c r="C61" s="176" t="s">
        <v>77</v>
      </c>
      <c r="D61" s="176"/>
      <c r="E61" s="176"/>
      <c r="F61" s="176"/>
      <c r="G61" s="176"/>
      <c r="H61" s="170"/>
      <c r="I61" s="97">
        <v>0</v>
      </c>
      <c r="J61" s="98"/>
      <c r="K61" s="99">
        <v>25000</v>
      </c>
      <c r="L61" s="188"/>
    </row>
    <row r="62" spans="2:13">
      <c r="B62" s="169">
        <v>2110</v>
      </c>
      <c r="C62" s="176" t="s">
        <v>78</v>
      </c>
      <c r="D62" s="176"/>
      <c r="E62" s="176"/>
      <c r="F62" s="176"/>
      <c r="G62" s="176"/>
      <c r="H62" s="170"/>
      <c r="I62" s="97">
        <v>0</v>
      </c>
      <c r="J62" s="98"/>
      <c r="K62" s="99">
        <f>+'État des Résultats'!E45</f>
        <v>8000</v>
      </c>
      <c r="L62" s="188"/>
    </row>
    <row r="63" spans="2:13">
      <c r="B63" s="169">
        <v>2115</v>
      </c>
      <c r="C63" s="176" t="s">
        <v>79</v>
      </c>
      <c r="D63" s="176"/>
      <c r="E63" s="176"/>
      <c r="F63" s="176"/>
      <c r="G63" s="176"/>
      <c r="H63" s="170"/>
      <c r="I63" s="97">
        <v>0</v>
      </c>
      <c r="J63" s="98"/>
      <c r="K63" s="99">
        <v>30000</v>
      </c>
      <c r="L63" s="188"/>
    </row>
    <row r="64" spans="2:13">
      <c r="B64" s="169"/>
      <c r="C64" s="176"/>
      <c r="D64" s="176"/>
      <c r="E64" s="176"/>
      <c r="F64" s="176"/>
      <c r="G64" s="176"/>
      <c r="H64" s="170"/>
      <c r="I64" s="97"/>
      <c r="J64" s="98"/>
      <c r="K64" s="99"/>
      <c r="L64" s="188"/>
    </row>
    <row r="65" spans="2:13" ht="18">
      <c r="B65" s="169"/>
      <c r="C65" s="175" t="s">
        <v>134</v>
      </c>
      <c r="D65" s="176"/>
      <c r="E65" s="176"/>
      <c r="F65" s="176"/>
      <c r="G65" s="176"/>
      <c r="H65" s="170"/>
      <c r="I65" s="97"/>
      <c r="J65" s="98"/>
      <c r="K65" s="300">
        <f>+SUM(K60:K63)</f>
        <v>63000</v>
      </c>
      <c r="L65" s="188"/>
    </row>
    <row r="66" spans="2:13">
      <c r="B66" s="169" t="s">
        <v>8</v>
      </c>
      <c r="C66" s="176" t="s">
        <v>8</v>
      </c>
      <c r="D66" s="176"/>
      <c r="E66" s="176"/>
      <c r="F66" s="176"/>
      <c r="G66" s="176"/>
      <c r="H66" s="170"/>
      <c r="I66" s="97" t="s">
        <v>8</v>
      </c>
      <c r="J66" s="98"/>
      <c r="K66" s="99" t="s">
        <v>8</v>
      </c>
      <c r="L66" s="188"/>
    </row>
    <row r="67" spans="2:13">
      <c r="B67" s="169">
        <v>2400</v>
      </c>
      <c r="C67" s="174" t="s">
        <v>80</v>
      </c>
      <c r="D67" s="175"/>
      <c r="E67" s="176"/>
      <c r="F67" s="176"/>
      <c r="G67" s="176"/>
      <c r="H67" s="170"/>
      <c r="I67" s="97" t="s">
        <v>8</v>
      </c>
      <c r="J67" s="98"/>
      <c r="K67" s="99"/>
      <c r="L67" s="188"/>
    </row>
    <row r="68" spans="2:13">
      <c r="B68" s="169">
        <v>2405</v>
      </c>
      <c r="C68" s="177" t="s">
        <v>183</v>
      </c>
      <c r="D68" s="176"/>
      <c r="E68" s="176"/>
      <c r="F68" s="176"/>
      <c r="G68" s="176"/>
      <c r="H68" s="170"/>
      <c r="I68" s="97">
        <v>0</v>
      </c>
      <c r="J68" s="98"/>
      <c r="K68" s="99">
        <v>270000</v>
      </c>
      <c r="L68" s="188"/>
    </row>
    <row r="69" spans="2:13">
      <c r="B69" s="169"/>
      <c r="C69" s="177"/>
      <c r="D69" s="176"/>
      <c r="E69" s="176"/>
      <c r="F69" s="176"/>
      <c r="G69" s="176"/>
      <c r="H69" s="170"/>
      <c r="I69" s="97"/>
      <c r="J69" s="98"/>
      <c r="K69" s="99"/>
      <c r="L69" s="188"/>
    </row>
    <row r="70" spans="2:13" ht="18">
      <c r="B70" s="169"/>
      <c r="C70" s="220" t="s">
        <v>135</v>
      </c>
      <c r="D70" s="176"/>
      <c r="E70" s="176"/>
      <c r="F70" s="176"/>
      <c r="G70" s="176"/>
      <c r="H70" s="170"/>
      <c r="I70" s="97"/>
      <c r="J70" s="98"/>
      <c r="K70" s="300">
        <f>+SUM(K68:K68)</f>
        <v>270000</v>
      </c>
      <c r="L70" s="188"/>
    </row>
    <row r="71" spans="2:13">
      <c r="B71" s="169"/>
      <c r="C71" s="195"/>
      <c r="D71" s="176"/>
      <c r="E71" s="176"/>
      <c r="F71" s="176"/>
      <c r="G71" s="176"/>
      <c r="H71" s="170"/>
      <c r="I71" s="97"/>
      <c r="J71" s="98"/>
      <c r="K71" s="99"/>
      <c r="L71" s="188"/>
    </row>
    <row r="72" spans="2:13" ht="18">
      <c r="B72" s="169"/>
      <c r="C72" s="220" t="s">
        <v>114</v>
      </c>
      <c r="D72" s="176"/>
      <c r="E72" s="176"/>
      <c r="F72" s="176"/>
      <c r="G72" s="176"/>
      <c r="H72" s="170"/>
      <c r="I72" s="97"/>
      <c r="J72" s="98"/>
      <c r="K72" s="300">
        <f>+K65+K70</f>
        <v>333000</v>
      </c>
      <c r="L72" s="188"/>
    </row>
    <row r="73" spans="2:13" ht="16" thickBot="1">
      <c r="B73" s="169"/>
      <c r="C73" s="170"/>
      <c r="D73" s="170"/>
      <c r="E73" s="170"/>
      <c r="F73" s="170"/>
      <c r="G73" s="170"/>
      <c r="H73" s="170"/>
      <c r="I73" s="97" t="s">
        <v>8</v>
      </c>
      <c r="J73" s="98"/>
      <c r="K73" s="99" t="s">
        <v>8</v>
      </c>
      <c r="L73" s="188"/>
    </row>
    <row r="74" spans="2:13" ht="20" thickTop="1" thickBot="1">
      <c r="B74" s="169"/>
      <c r="C74" s="302" t="s">
        <v>81</v>
      </c>
      <c r="D74" s="303"/>
      <c r="E74" s="303"/>
      <c r="F74" s="303"/>
      <c r="G74" s="304"/>
      <c r="H74" s="170"/>
      <c r="I74" s="225" t="s">
        <v>8</v>
      </c>
      <c r="J74" s="226"/>
      <c r="K74" s="227" t="s">
        <v>8</v>
      </c>
      <c r="L74" s="188"/>
    </row>
    <row r="75" spans="2:13" ht="19" thickTop="1">
      <c r="B75" s="179"/>
      <c r="C75" s="180"/>
      <c r="D75" s="181"/>
      <c r="E75" s="181"/>
      <c r="F75" s="181"/>
      <c r="G75" s="181"/>
      <c r="H75" s="182"/>
      <c r="I75" s="100"/>
      <c r="J75" s="183"/>
      <c r="K75" s="101"/>
      <c r="L75" s="188"/>
    </row>
    <row r="76" spans="2:13">
      <c r="B76" s="169">
        <v>3100</v>
      </c>
      <c r="C76" s="174" t="s">
        <v>140</v>
      </c>
      <c r="D76" s="174"/>
      <c r="E76" s="176"/>
      <c r="F76" s="176"/>
      <c r="G76" s="176"/>
      <c r="H76" s="170"/>
      <c r="I76" s="100" t="s">
        <v>82</v>
      </c>
      <c r="J76" s="183"/>
      <c r="K76" s="101" t="s">
        <v>82</v>
      </c>
      <c r="L76" s="188"/>
    </row>
    <row r="77" spans="2:13">
      <c r="B77" s="169">
        <v>3200</v>
      </c>
      <c r="C77" s="184" t="s">
        <v>175</v>
      </c>
      <c r="D77" s="184"/>
      <c r="E77" s="176"/>
      <c r="F77" s="176"/>
      <c r="G77" s="176"/>
      <c r="H77" s="170"/>
      <c r="I77" s="100">
        <v>0</v>
      </c>
      <c r="J77" s="183"/>
      <c r="K77" s="101">
        <v>100000</v>
      </c>
      <c r="L77" s="188"/>
    </row>
    <row r="78" spans="2:13">
      <c r="B78" s="169">
        <v>3900</v>
      </c>
      <c r="C78" s="184" t="s">
        <v>83</v>
      </c>
      <c r="D78" s="176"/>
      <c r="E78" s="176"/>
      <c r="F78" s="176"/>
      <c r="G78" s="176"/>
      <c r="H78" s="170"/>
      <c r="I78" s="100">
        <v>0</v>
      </c>
      <c r="J78" s="183"/>
      <c r="K78" s="101">
        <f>+'État des Résultats'!E47</f>
        <v>32000</v>
      </c>
      <c r="L78" s="188"/>
    </row>
    <row r="79" spans="2:13">
      <c r="B79" s="169"/>
      <c r="C79" s="184"/>
      <c r="D79" s="176"/>
      <c r="E79" s="176"/>
      <c r="F79" s="176"/>
      <c r="G79" s="176"/>
      <c r="H79" s="170"/>
      <c r="I79" s="100"/>
      <c r="J79" s="183"/>
      <c r="K79" s="101"/>
      <c r="L79" s="188"/>
    </row>
    <row r="80" spans="2:13" ht="18">
      <c r="B80" s="169"/>
      <c r="C80" s="221" t="s">
        <v>138</v>
      </c>
      <c r="D80" s="176"/>
      <c r="E80" s="176"/>
      <c r="F80" s="176"/>
      <c r="G80" s="176"/>
      <c r="H80" s="170"/>
      <c r="I80" s="100"/>
      <c r="J80" s="183"/>
      <c r="K80" s="297">
        <f>+SUM(K77:K78)</f>
        <v>132000</v>
      </c>
      <c r="L80" s="188"/>
      <c r="M80" s="198" t="s">
        <v>8</v>
      </c>
    </row>
    <row r="81" spans="2:13">
      <c r="B81" s="169"/>
      <c r="C81" s="197"/>
      <c r="D81" s="176"/>
      <c r="E81" s="176"/>
      <c r="F81" s="176"/>
      <c r="G81" s="176"/>
      <c r="H81" s="170"/>
      <c r="I81" s="100"/>
      <c r="J81" s="183"/>
      <c r="K81" s="101"/>
      <c r="L81" s="188"/>
      <c r="M81" s="198"/>
    </row>
    <row r="82" spans="2:13" ht="18">
      <c r="B82" s="169"/>
      <c r="C82" s="221" t="s">
        <v>136</v>
      </c>
      <c r="D82" s="176"/>
      <c r="E82" s="176"/>
      <c r="F82" s="176"/>
      <c r="G82" s="176"/>
      <c r="H82" s="170"/>
      <c r="I82" s="100"/>
      <c r="J82" s="183"/>
      <c r="K82" s="223">
        <f>+K72+K80</f>
        <v>465000</v>
      </c>
      <c r="L82" s="188"/>
      <c r="M82" s="198"/>
    </row>
    <row r="83" spans="2:13" ht="16" thickBot="1">
      <c r="B83" s="169"/>
      <c r="C83" s="176"/>
      <c r="D83" s="176"/>
      <c r="E83" s="176"/>
      <c r="F83" s="176"/>
      <c r="G83" s="176"/>
      <c r="H83" s="170"/>
      <c r="I83" s="100" t="s">
        <v>82</v>
      </c>
      <c r="J83" s="183"/>
      <c r="K83" s="101" t="s">
        <v>82</v>
      </c>
      <c r="L83" s="188"/>
    </row>
    <row r="84" spans="2:13" ht="20" thickTop="1" thickBot="1">
      <c r="B84" s="169"/>
      <c r="C84" s="305" t="s">
        <v>84</v>
      </c>
      <c r="D84" s="306"/>
      <c r="E84" s="306"/>
      <c r="F84" s="306"/>
      <c r="G84" s="307"/>
      <c r="H84" s="170"/>
      <c r="I84" s="231">
        <f>+I55</f>
        <v>465000</v>
      </c>
      <c r="J84" s="232"/>
      <c r="K84" s="233">
        <f>+K82</f>
        <v>465000</v>
      </c>
      <c r="L84" s="188"/>
    </row>
    <row r="85" spans="2:13" ht="17" thickTop="1" thickBot="1">
      <c r="B85" s="185"/>
      <c r="C85" s="186"/>
      <c r="D85" s="186"/>
      <c r="E85" s="186"/>
      <c r="F85" s="186"/>
      <c r="G85" s="186"/>
      <c r="H85" s="186"/>
      <c r="I85" s="186"/>
      <c r="J85" s="186"/>
      <c r="K85" s="186"/>
      <c r="L85" s="187"/>
    </row>
    <row r="86" spans="2:13" ht="16" thickTop="1"/>
    <row r="87" spans="2:13">
      <c r="K87" s="189">
        <f>+K84-I84</f>
        <v>0</v>
      </c>
    </row>
    <row r="116" spans="2:11">
      <c r="B116" s="102"/>
      <c r="C116" s="96"/>
      <c r="D116" s="96"/>
      <c r="E116" s="96"/>
      <c r="F116" s="96"/>
      <c r="G116" s="96"/>
      <c r="H116" s="96"/>
      <c r="I116" s="103"/>
      <c r="J116" s="103"/>
      <c r="K116" s="103"/>
    </row>
  </sheetData>
  <mergeCells count="8">
    <mergeCell ref="C74:G74"/>
    <mergeCell ref="C84:G84"/>
    <mergeCell ref="C3:G3"/>
    <mergeCell ref="I3:K4"/>
    <mergeCell ref="C4:G4"/>
    <mergeCell ref="C5:G5"/>
    <mergeCell ref="C7:G7"/>
    <mergeCell ref="C57:G5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zoomScale="150" zoomScaleNormal="150" zoomScalePageLayoutView="150" workbookViewId="0"/>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331" t="str">
        <f>+'Bilan_d''ouverture'!C3:G3</f>
        <v>0905-2018 Québec inc.</v>
      </c>
      <c r="D2" s="332"/>
      <c r="E2" s="332"/>
      <c r="F2" s="332"/>
      <c r="G2" s="333"/>
    </row>
    <row r="3" spans="2:150" ht="15">
      <c r="B3" s="2"/>
      <c r="C3" s="334" t="s">
        <v>211</v>
      </c>
      <c r="D3" s="335"/>
      <c r="E3" s="335"/>
      <c r="F3" s="335"/>
      <c r="G3" s="336"/>
    </row>
    <row r="4" spans="2:150" ht="16" thickBot="1">
      <c r="B4" s="2"/>
      <c r="C4" s="337" t="s">
        <v>194</v>
      </c>
      <c r="D4" s="338"/>
      <c r="E4" s="338"/>
      <c r="F4" s="338"/>
      <c r="G4" s="339"/>
    </row>
    <row r="5" spans="2:150" ht="16" thickTop="1">
      <c r="B5" s="2"/>
      <c r="C5" s="3"/>
      <c r="D5" s="4"/>
      <c r="E5" s="4"/>
      <c r="F5" s="4"/>
      <c r="G5" s="4"/>
    </row>
    <row r="6" spans="2:150" ht="16" thickBot="1">
      <c r="B6" s="2"/>
      <c r="C6" s="3"/>
      <c r="D6" s="4"/>
      <c r="E6" s="4"/>
      <c r="F6" s="4"/>
      <c r="G6" s="4"/>
    </row>
    <row r="7" spans="2:150" ht="28" customHeight="1" thickTop="1">
      <c r="B7" s="2"/>
      <c r="C7" s="327" t="s">
        <v>0</v>
      </c>
      <c r="D7" s="5"/>
      <c r="E7" s="327" t="s">
        <v>1</v>
      </c>
      <c r="F7" s="5"/>
      <c r="G7" s="341" t="s">
        <v>117</v>
      </c>
      <c r="H7" s="6"/>
      <c r="I7" s="325" t="s">
        <v>8</v>
      </c>
      <c r="J7" s="343"/>
      <c r="K7" s="6"/>
      <c r="L7" s="327" t="s">
        <v>150</v>
      </c>
      <c r="M7" s="6"/>
      <c r="N7" s="7" t="s">
        <v>146</v>
      </c>
      <c r="O7" s="6"/>
      <c r="P7" s="6"/>
    </row>
    <row r="8" spans="2:150" ht="28" customHeight="1" thickBot="1">
      <c r="B8" s="2"/>
      <c r="C8" s="340"/>
      <c r="D8" s="5"/>
      <c r="E8" s="328"/>
      <c r="F8" s="5"/>
      <c r="G8" s="342"/>
      <c r="H8" s="6"/>
      <c r="I8" s="326"/>
      <c r="J8" s="344"/>
      <c r="K8" s="6"/>
      <c r="L8" s="328"/>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329" t="s">
        <v>5</v>
      </c>
      <c r="J11" s="330"/>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4" t="s">
        <v>9</v>
      </c>
      <c r="D13" s="52"/>
      <c r="E13" s="53" t="s">
        <v>10</v>
      </c>
      <c r="F13" s="54"/>
      <c r="G13" s="245" t="s">
        <v>147</v>
      </c>
      <c r="H13" s="54"/>
      <c r="I13" s="193" t="s">
        <v>8</v>
      </c>
      <c r="J13" s="55" t="s">
        <v>8</v>
      </c>
      <c r="K13" s="54"/>
      <c r="L13" s="53" t="s">
        <v>11</v>
      </c>
      <c r="M13" s="56"/>
      <c r="N13" s="57" t="s">
        <v>48</v>
      </c>
      <c r="O13" s="24"/>
    </row>
    <row r="14" spans="2:150" ht="48" customHeight="1" thickTop="1" thickBot="1">
      <c r="B14" s="13"/>
      <c r="C14" s="204"/>
      <c r="D14" s="83"/>
      <c r="E14" s="252" t="s">
        <v>151</v>
      </c>
      <c r="F14" s="85"/>
      <c r="G14" s="45" t="s">
        <v>118</v>
      </c>
      <c r="H14" s="85"/>
      <c r="I14" s="205" t="s">
        <v>8</v>
      </c>
      <c r="J14" s="206"/>
      <c r="K14" s="85"/>
      <c r="L14" s="207" t="s">
        <v>115</v>
      </c>
      <c r="M14" s="83"/>
      <c r="N14" s="208" t="s">
        <v>116</v>
      </c>
      <c r="O14" s="24"/>
    </row>
    <row r="15" spans="2:150" ht="37" thickBot="1">
      <c r="B15" s="13"/>
      <c r="C15" s="48"/>
      <c r="D15" s="42"/>
      <c r="E15" s="47" t="s">
        <v>12</v>
      </c>
      <c r="F15" s="44"/>
      <c r="G15" s="45" t="s">
        <v>119</v>
      </c>
      <c r="H15" s="49"/>
      <c r="I15" s="201" t="s">
        <v>8</v>
      </c>
      <c r="J15" s="50" t="s">
        <v>8</v>
      </c>
      <c r="K15" s="44"/>
      <c r="L15" s="47" t="s">
        <v>13</v>
      </c>
      <c r="M15" s="42"/>
      <c r="N15" s="51" t="s">
        <v>49</v>
      </c>
      <c r="O15" s="24"/>
    </row>
    <row r="16" spans="2:150" ht="5" customHeight="1" thickBot="1">
      <c r="B16" s="13"/>
      <c r="C16" s="26"/>
      <c r="D16" s="23"/>
      <c r="E16" s="25"/>
      <c r="F16" s="22"/>
      <c r="G16" s="25"/>
      <c r="H16" s="25"/>
      <c r="I16" s="190"/>
      <c r="J16" s="27" t="s">
        <v>8</v>
      </c>
      <c r="K16" s="22"/>
      <c r="L16" s="25"/>
      <c r="M16" s="23"/>
      <c r="N16" s="28"/>
      <c r="O16" s="24"/>
    </row>
    <row r="17" spans="2:15" ht="62" thickTop="1" thickBot="1">
      <c r="B17" s="13"/>
      <c r="C17" s="246" t="s">
        <v>14</v>
      </c>
      <c r="D17" s="52"/>
      <c r="E17" s="53" t="s">
        <v>15</v>
      </c>
      <c r="F17" s="58"/>
      <c r="G17" s="245" t="s">
        <v>148</v>
      </c>
      <c r="H17" s="58"/>
      <c r="I17" s="194" t="str">
        <f>+'État des Résultats'!F43</f>
        <v xml:space="preserve"> </v>
      </c>
      <c r="J17" s="59"/>
      <c r="K17" s="58"/>
      <c r="L17" s="53" t="s">
        <v>16</v>
      </c>
      <c r="M17" s="60"/>
      <c r="N17" s="57" t="s">
        <v>50</v>
      </c>
      <c r="O17" s="24"/>
    </row>
    <row r="18" spans="2:15" ht="57" customHeight="1" thickBot="1">
      <c r="B18" s="13"/>
      <c r="C18" s="61"/>
      <c r="D18" s="62"/>
      <c r="E18" s="63" t="s">
        <v>17</v>
      </c>
      <c r="F18" s="64"/>
      <c r="G18" s="65" t="s">
        <v>120</v>
      </c>
      <c r="H18" s="64"/>
      <c r="I18" s="202" t="str">
        <f>+'État des Résultats'!F26</f>
        <v xml:space="preserve"> </v>
      </c>
      <c r="J18" s="66"/>
      <c r="K18" s="67"/>
      <c r="L18" s="68" t="s">
        <v>18</v>
      </c>
      <c r="M18" s="62"/>
      <c r="N18" s="69" t="s">
        <v>51</v>
      </c>
      <c r="O18" s="24"/>
    </row>
    <row r="19" spans="2:15" ht="8" customHeight="1" thickTop="1" thickBot="1">
      <c r="B19" s="13"/>
      <c r="C19" s="30"/>
      <c r="D19" s="23"/>
      <c r="E19" s="25"/>
      <c r="F19" s="22"/>
      <c r="G19" s="22"/>
      <c r="H19" s="22"/>
      <c r="I19" s="190" t="s">
        <v>8</v>
      </c>
      <c r="J19" s="27"/>
      <c r="K19" s="22"/>
      <c r="L19" s="29"/>
      <c r="M19" s="23"/>
      <c r="N19" s="28"/>
      <c r="O19" s="24"/>
    </row>
    <row r="20" spans="2:15" ht="38" thickTop="1" thickBot="1">
      <c r="B20" s="13"/>
      <c r="C20" s="246" t="s">
        <v>19</v>
      </c>
      <c r="D20" s="56"/>
      <c r="E20" s="53" t="s">
        <v>20</v>
      </c>
      <c r="F20" s="54"/>
      <c r="G20" s="245" t="s">
        <v>149</v>
      </c>
      <c r="H20" s="54"/>
      <c r="I20" s="199" t="s">
        <v>8</v>
      </c>
      <c r="J20" s="70"/>
      <c r="K20" s="54"/>
      <c r="L20" s="53" t="s">
        <v>40</v>
      </c>
      <c r="M20" s="56"/>
      <c r="N20" s="57" t="s">
        <v>52</v>
      </c>
      <c r="O20" s="24"/>
    </row>
    <row r="21" spans="2:15" ht="49" thickBot="1">
      <c r="B21" s="13"/>
      <c r="C21" s="71"/>
      <c r="D21" s="42"/>
      <c r="E21" s="72" t="s">
        <v>123</v>
      </c>
      <c r="F21" s="44"/>
      <c r="G21" s="73" t="s">
        <v>122</v>
      </c>
      <c r="H21" s="44"/>
      <c r="I21" s="212" t="s">
        <v>8</v>
      </c>
      <c r="J21" s="209" t="s">
        <v>8</v>
      </c>
      <c r="K21" s="44"/>
      <c r="L21" s="74" t="s">
        <v>41</v>
      </c>
      <c r="M21" s="42"/>
      <c r="N21" s="74" t="s">
        <v>21</v>
      </c>
      <c r="O21" s="24"/>
    </row>
    <row r="22" spans="2:15" ht="49" thickBot="1">
      <c r="B22" s="13"/>
      <c r="C22" s="71"/>
      <c r="D22" s="42"/>
      <c r="E22" s="75" t="s">
        <v>124</v>
      </c>
      <c r="F22" s="44"/>
      <c r="G22" s="73" t="s">
        <v>121</v>
      </c>
      <c r="H22" s="44"/>
      <c r="I22" s="214" t="s">
        <v>8</v>
      </c>
      <c r="J22" s="213" t="s">
        <v>8</v>
      </c>
      <c r="K22" s="44"/>
      <c r="L22" s="74" t="s">
        <v>42</v>
      </c>
      <c r="M22" s="42"/>
      <c r="N22" s="74" t="s">
        <v>43</v>
      </c>
      <c r="O22" s="24"/>
    </row>
    <row r="23" spans="2:15" ht="56" thickBot="1">
      <c r="B23" s="13"/>
      <c r="C23" s="76"/>
      <c r="D23" s="42"/>
      <c r="E23" s="43" t="s">
        <v>44</v>
      </c>
      <c r="F23" s="44"/>
      <c r="G23" s="45" t="s">
        <v>125</v>
      </c>
      <c r="H23" s="44"/>
      <c r="I23" s="203" t="s">
        <v>8</v>
      </c>
      <c r="J23" s="210" t="s">
        <v>8</v>
      </c>
      <c r="K23" s="44"/>
      <c r="L23" s="47" t="s">
        <v>22</v>
      </c>
      <c r="M23" s="42"/>
      <c r="N23" s="51" t="s">
        <v>53</v>
      </c>
      <c r="O23" s="24"/>
    </row>
    <row r="24" spans="2:15" ht="76" thickBot="1">
      <c r="B24" s="13"/>
      <c r="C24" s="76"/>
      <c r="D24" s="42"/>
      <c r="E24" s="43" t="s">
        <v>45</v>
      </c>
      <c r="F24" s="44"/>
      <c r="G24" s="45" t="s">
        <v>126</v>
      </c>
      <c r="H24" s="44"/>
      <c r="I24" s="203" t="s">
        <v>8</v>
      </c>
      <c r="J24" s="46" t="s">
        <v>8</v>
      </c>
      <c r="K24" s="44"/>
      <c r="L24" s="47" t="s">
        <v>23</v>
      </c>
      <c r="M24" s="42"/>
      <c r="N24" s="51" t="s">
        <v>24</v>
      </c>
      <c r="O24" s="24"/>
    </row>
    <row r="25" spans="2:15" ht="62" customHeight="1" thickBot="1">
      <c r="B25" s="13"/>
      <c r="C25" s="216"/>
      <c r="D25" s="42"/>
      <c r="E25" s="43" t="s">
        <v>137</v>
      </c>
      <c r="F25" s="44"/>
      <c r="G25" s="73" t="s">
        <v>132</v>
      </c>
      <c r="H25" s="44"/>
      <c r="I25" s="217" t="s">
        <v>8</v>
      </c>
      <c r="J25" s="211" t="s">
        <v>8</v>
      </c>
      <c r="K25" s="44"/>
      <c r="L25" s="218"/>
      <c r="M25" s="42"/>
      <c r="N25" s="219"/>
      <c r="O25" s="24"/>
    </row>
    <row r="26" spans="2:15" ht="76" thickBot="1">
      <c r="B26" s="13"/>
      <c r="C26" s="71"/>
      <c r="D26" s="42"/>
      <c r="E26" s="74" t="s">
        <v>25</v>
      </c>
      <c r="F26" s="44"/>
      <c r="G26" s="45" t="s">
        <v>133</v>
      </c>
      <c r="H26" s="44"/>
      <c r="I26" s="215" t="s">
        <v>8</v>
      </c>
      <c r="J26" s="211" t="s">
        <v>8</v>
      </c>
      <c r="K26" s="44"/>
      <c r="L26" s="74" t="s">
        <v>26</v>
      </c>
      <c r="M26" s="42"/>
      <c r="N26" s="72" t="s">
        <v>27</v>
      </c>
      <c r="O26" s="24"/>
    </row>
    <row r="27" spans="2:15" ht="5" customHeight="1" thickBot="1">
      <c r="B27" s="13"/>
      <c r="C27" s="31"/>
      <c r="D27" s="23"/>
      <c r="E27" s="25"/>
      <c r="F27" s="22"/>
      <c r="G27" s="25"/>
      <c r="H27" s="22"/>
      <c r="I27" s="191"/>
      <c r="J27" s="32"/>
      <c r="K27" s="22"/>
      <c r="L27" s="25"/>
      <c r="M27" s="23"/>
      <c r="N27" s="33"/>
      <c r="O27" s="24"/>
    </row>
    <row r="28" spans="2:15" ht="57" customHeight="1" thickBot="1">
      <c r="B28" s="13"/>
      <c r="C28" s="247" t="s">
        <v>28</v>
      </c>
      <c r="D28" s="42"/>
      <c r="E28" s="248" t="s">
        <v>29</v>
      </c>
      <c r="F28" s="44"/>
      <c r="G28" s="249" t="s">
        <v>30</v>
      </c>
      <c r="H28" s="44"/>
      <c r="I28" s="200" t="s">
        <v>8</v>
      </c>
      <c r="J28" s="77" t="s">
        <v>8</v>
      </c>
      <c r="K28" s="44"/>
      <c r="L28" s="248" t="s">
        <v>31</v>
      </c>
      <c r="M28" s="42"/>
      <c r="N28" s="250" t="s">
        <v>32</v>
      </c>
      <c r="O28" s="24"/>
    </row>
    <row r="29" spans="2:15" ht="57" customHeight="1" thickBot="1">
      <c r="B29" s="13"/>
      <c r="C29" s="78"/>
      <c r="D29" s="42"/>
      <c r="E29" s="79"/>
      <c r="F29" s="44"/>
      <c r="G29" s="80" t="s">
        <v>130</v>
      </c>
      <c r="H29" s="44"/>
      <c r="I29" s="203" t="s">
        <v>8</v>
      </c>
      <c r="J29" s="46"/>
      <c r="K29" s="44"/>
      <c r="L29" s="79" t="s">
        <v>31</v>
      </c>
      <c r="M29" s="42"/>
      <c r="N29" s="81" t="s">
        <v>32</v>
      </c>
      <c r="O29" s="24"/>
    </row>
    <row r="30" spans="2:15" ht="60" customHeight="1" thickBot="1">
      <c r="B30" s="13"/>
      <c r="C30" s="91" t="s">
        <v>8</v>
      </c>
      <c r="D30" s="42"/>
      <c r="E30" s="92" t="s">
        <v>8</v>
      </c>
      <c r="F30" s="44"/>
      <c r="G30" s="80" t="s">
        <v>127</v>
      </c>
      <c r="H30" s="44"/>
      <c r="I30" s="203" t="s">
        <v>8</v>
      </c>
      <c r="J30" s="46"/>
      <c r="K30" s="44"/>
      <c r="L30" s="79" t="s">
        <v>31</v>
      </c>
      <c r="M30" s="42"/>
      <c r="N30" s="81" t="s">
        <v>32</v>
      </c>
      <c r="O30" s="24"/>
    </row>
    <row r="31" spans="2:15" ht="60" customHeight="1" thickBot="1">
      <c r="B31" s="13"/>
      <c r="C31" s="82"/>
      <c r="D31" s="83"/>
      <c r="E31" s="84" t="s">
        <v>33</v>
      </c>
      <c r="F31" s="85"/>
      <c r="G31" s="86" t="s">
        <v>129</v>
      </c>
      <c r="H31" s="85"/>
      <c r="I31" s="251" t="s">
        <v>8</v>
      </c>
      <c r="J31" s="87" t="s">
        <v>8</v>
      </c>
      <c r="K31" s="85"/>
      <c r="L31" s="84" t="s">
        <v>34</v>
      </c>
      <c r="M31" s="83"/>
      <c r="N31" s="88" t="s">
        <v>35</v>
      </c>
      <c r="O31" s="24"/>
    </row>
    <row r="32" spans="2:15" ht="97" thickBot="1">
      <c r="B32" s="13"/>
      <c r="C32" s="76"/>
      <c r="D32" s="42"/>
      <c r="E32" s="47" t="s">
        <v>36</v>
      </c>
      <c r="F32" s="44"/>
      <c r="G32" s="45" t="s">
        <v>128</v>
      </c>
      <c r="H32" s="44"/>
      <c r="I32" s="192" t="s">
        <v>8</v>
      </c>
      <c r="J32" s="89" t="s">
        <v>8</v>
      </c>
      <c r="K32" s="44"/>
      <c r="L32" s="47" t="s">
        <v>37</v>
      </c>
      <c r="M32" s="42"/>
      <c r="N32" s="90" t="s">
        <v>46</v>
      </c>
      <c r="O32" s="24"/>
    </row>
    <row r="33" spans="2:15" ht="61" thickBot="1">
      <c r="B33" s="13"/>
      <c r="C33" s="76"/>
      <c r="D33" s="42"/>
      <c r="E33" s="47" t="s">
        <v>38</v>
      </c>
      <c r="F33" s="44"/>
      <c r="G33" s="45" t="s">
        <v>131</v>
      </c>
      <c r="H33" s="44"/>
      <c r="I33" s="192" t="s">
        <v>8</v>
      </c>
      <c r="J33" s="89" t="s">
        <v>8</v>
      </c>
      <c r="K33" s="44"/>
      <c r="L33" s="47" t="s">
        <v>39</v>
      </c>
      <c r="M33" s="42"/>
      <c r="N33" s="90" t="s">
        <v>47</v>
      </c>
      <c r="O33" s="24"/>
    </row>
    <row r="34" spans="2:15" ht="5" customHeight="1" thickBot="1">
      <c r="B34" s="34"/>
      <c r="C34" s="35"/>
      <c r="D34" s="35"/>
      <c r="E34" s="35"/>
      <c r="F34" s="35"/>
      <c r="G34" s="35"/>
      <c r="H34" s="35"/>
      <c r="I34" s="36" t="s">
        <v>8</v>
      </c>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L138"/>
  <sheetViews>
    <sheetView zoomScale="150" zoomScaleNormal="150" zoomScalePageLayoutView="150" workbookViewId="0"/>
  </sheetViews>
  <sheetFormatPr baseColWidth="10" defaultRowHeight="12" x14ac:dyDescent="0"/>
  <cols>
    <col min="1" max="1" width="6.33203125" style="1" customWidth="1"/>
    <col min="2" max="2" width="6" style="1" customWidth="1"/>
    <col min="3" max="6" width="10.83203125" style="1"/>
    <col min="7" max="7" width="12.5" style="1" bestFit="1" customWidth="1"/>
    <col min="8" max="8" width="13.1640625" style="1" bestFit="1" customWidth="1"/>
    <col min="9" max="9" width="13.1640625" style="1" customWidth="1"/>
    <col min="10" max="10" width="14" style="1" bestFit="1" customWidth="1"/>
    <col min="11" max="11" width="11.6640625" style="1" bestFit="1" customWidth="1"/>
    <col min="12" max="12" width="12.5" style="1" bestFit="1" customWidth="1"/>
    <col min="13" max="16384" width="10.83203125" style="1"/>
  </cols>
  <sheetData>
    <row r="1" spans="2:11">
      <c r="B1" s="1" t="s">
        <v>8</v>
      </c>
      <c r="K1" s="19"/>
    </row>
    <row r="2" spans="2:11" ht="14" customHeight="1">
      <c r="B2" s="359" t="s">
        <v>152</v>
      </c>
      <c r="C2" s="360"/>
      <c r="D2" s="360"/>
      <c r="E2" s="360"/>
      <c r="F2" s="360"/>
      <c r="G2" s="360"/>
      <c r="H2" s="360"/>
      <c r="I2" s="360"/>
      <c r="J2" s="360"/>
      <c r="K2" s="361"/>
    </row>
    <row r="3" spans="2:11" ht="14" customHeight="1">
      <c r="B3" s="359" t="str">
        <f>+'État des Résultats'!C2</f>
        <v>0905-2018 Québec inc.</v>
      </c>
      <c r="C3" s="360"/>
      <c r="D3" s="360"/>
      <c r="E3" s="360"/>
      <c r="F3" s="360"/>
      <c r="G3" s="360"/>
      <c r="H3" s="360"/>
      <c r="I3" s="360"/>
      <c r="J3" s="360"/>
      <c r="K3" s="361"/>
    </row>
    <row r="4" spans="2:11" ht="13" thickBot="1">
      <c r="J4" s="161"/>
      <c r="K4" s="19"/>
    </row>
    <row r="5" spans="2:11" ht="14" customHeight="1" thickTop="1" thickBot="1">
      <c r="B5" s="362" t="str">
        <f>+'État des Résultats'!C10</f>
        <v>Revenus</v>
      </c>
      <c r="C5" s="363"/>
      <c r="D5" s="363"/>
      <c r="E5" s="363"/>
      <c r="F5" s="363"/>
      <c r="G5" s="363"/>
      <c r="H5" s="363"/>
      <c r="I5" s="363"/>
      <c r="J5" s="363"/>
      <c r="K5" s="364"/>
    </row>
    <row r="6" spans="2:11" ht="13" thickTop="1">
      <c r="C6" s="253"/>
      <c r="D6" s="253"/>
      <c r="E6" s="253"/>
      <c r="F6" s="254"/>
      <c r="G6" s="254"/>
      <c r="H6" s="254"/>
      <c r="I6" s="254"/>
      <c r="J6" s="161"/>
      <c r="K6" s="19"/>
    </row>
    <row r="7" spans="2:11">
      <c r="B7" s="1">
        <v>4100</v>
      </c>
      <c r="C7" s="288" t="str">
        <f>+'État des Résultats'!C11</f>
        <v xml:space="preserve">  Chambres</v>
      </c>
      <c r="D7" s="287"/>
      <c r="E7" s="287"/>
      <c r="F7" s="282"/>
      <c r="G7" s="282"/>
      <c r="H7" s="282"/>
      <c r="I7" s="282"/>
      <c r="J7" s="161" t="s">
        <v>8</v>
      </c>
      <c r="K7" s="19"/>
    </row>
    <row r="8" spans="2:11">
      <c r="B8" s="1">
        <v>4200</v>
      </c>
      <c r="C8" s="365" t="str">
        <f>+'État des Résultats'!C12</f>
        <v xml:space="preserve">  Nourriture</v>
      </c>
      <c r="D8" s="365"/>
      <c r="E8" s="365"/>
      <c r="J8" s="161" t="s">
        <v>8</v>
      </c>
      <c r="K8" s="19"/>
    </row>
    <row r="9" spans="2:11">
      <c r="B9" s="1">
        <v>4300</v>
      </c>
      <c r="C9" s="365" t="str">
        <f>+'État des Résultats'!C13</f>
        <v xml:space="preserve">  Boisson</v>
      </c>
      <c r="D9" s="365"/>
      <c r="E9" s="365"/>
      <c r="J9" s="161" t="s">
        <v>8</v>
      </c>
      <c r="K9" s="19"/>
    </row>
    <row r="10" spans="2:11">
      <c r="B10" s="1">
        <v>4400</v>
      </c>
      <c r="C10" s="254" t="str">
        <f>+'État des Résultats'!C14</f>
        <v xml:space="preserve">  Autres revenus</v>
      </c>
      <c r="D10" s="254"/>
      <c r="E10" s="254"/>
      <c r="J10" s="161" t="s">
        <v>8</v>
      </c>
      <c r="K10" s="19"/>
    </row>
    <row r="11" spans="2:11" ht="15">
      <c r="C11" s="1" t="s">
        <v>8</v>
      </c>
      <c r="J11" s="255" t="s">
        <v>8</v>
      </c>
      <c r="K11" s="19"/>
    </row>
    <row r="12" spans="2:11" ht="13" thickBot="1">
      <c r="J12" s="161"/>
      <c r="K12" s="19"/>
    </row>
    <row r="13" spans="2:11" ht="14" customHeight="1" thickTop="1" thickBot="1">
      <c r="B13" s="362" t="str">
        <f>+'État des Résultats'!C24</f>
        <v xml:space="preserve">   Coût de revient de base « Prime Cost »</v>
      </c>
      <c r="C13" s="363"/>
      <c r="D13" s="363"/>
      <c r="E13" s="363"/>
      <c r="F13" s="363"/>
      <c r="G13" s="363"/>
      <c r="H13" s="363"/>
      <c r="I13" s="363"/>
      <c r="J13" s="363"/>
      <c r="K13" s="364"/>
    </row>
    <row r="14" spans="2:11" ht="13" thickTop="1">
      <c r="C14" s="256"/>
      <c r="D14" s="254"/>
      <c r="E14" s="254"/>
      <c r="F14" s="254"/>
      <c r="G14" s="254"/>
      <c r="H14" s="256"/>
      <c r="I14" s="256"/>
      <c r="J14" s="161"/>
      <c r="K14" s="19"/>
    </row>
    <row r="15" spans="2:11">
      <c r="B15" s="1">
        <v>5000</v>
      </c>
      <c r="C15" s="1" t="str">
        <f>+'État des Résultats'!C17</f>
        <v>Coût des produits vendus</v>
      </c>
      <c r="J15" s="161" t="s">
        <v>8</v>
      </c>
      <c r="K15" s="19"/>
    </row>
    <row r="16" spans="2:11">
      <c r="B16" s="1">
        <v>6000</v>
      </c>
      <c r="C16" s="1" t="str">
        <f>+'État des Résultats'!C19</f>
        <v xml:space="preserve">Coût de la main-d’œuvre </v>
      </c>
      <c r="J16" s="161" t="s">
        <v>8</v>
      </c>
      <c r="K16" s="19"/>
    </row>
    <row r="17" spans="2:11" ht="15">
      <c r="J17" s="255" t="s">
        <v>8</v>
      </c>
      <c r="K17" s="19"/>
    </row>
    <row r="18" spans="2:11" ht="13" thickBot="1">
      <c r="J18" s="161"/>
      <c r="K18" s="19"/>
    </row>
    <row r="19" spans="2:11" ht="14" customHeight="1" thickTop="1" thickBot="1">
      <c r="B19" s="351" t="str">
        <f>+'État des Résultats'!C36</f>
        <v xml:space="preserve">    Total des frais d’exploitation</v>
      </c>
      <c r="C19" s="357"/>
      <c r="D19" s="357"/>
      <c r="E19" s="357"/>
      <c r="F19" s="357"/>
      <c r="G19" s="357"/>
      <c r="H19" s="357"/>
      <c r="I19" s="357"/>
      <c r="J19" s="357"/>
      <c r="K19" s="358"/>
    </row>
    <row r="20" spans="2:11" ht="13" thickTop="1">
      <c r="J20" s="161"/>
      <c r="K20" s="19"/>
    </row>
    <row r="21" spans="2:11">
      <c r="B21" s="1">
        <v>7300</v>
      </c>
      <c r="C21" s="1" t="str">
        <f>+'État des Résultats'!C28</f>
        <v xml:space="preserve"> Frais d’occupation </v>
      </c>
      <c r="J21" s="161" t="s">
        <v>8</v>
      </c>
      <c r="K21" s="19"/>
    </row>
    <row r="22" spans="2:11">
      <c r="B22" s="1">
        <v>7400</v>
      </c>
      <c r="C22" s="1" t="str">
        <f>+'État des Résultats'!C29</f>
        <v xml:space="preserve"> Coût direct d’exploitation </v>
      </c>
      <c r="J22" s="161" t="s">
        <v>8</v>
      </c>
      <c r="K22" s="19"/>
    </row>
    <row r="23" spans="2:11">
      <c r="B23" s="1">
        <v>7500</v>
      </c>
      <c r="C23" s="1" t="str">
        <f>+'État des Résultats'!C30</f>
        <v xml:space="preserve"> Musique &amp; Divertissement </v>
      </c>
      <c r="J23" s="161" t="s">
        <v>8</v>
      </c>
      <c r="K23" s="19"/>
    </row>
    <row r="24" spans="2:11">
      <c r="B24" s="1">
        <v>7600</v>
      </c>
      <c r="C24" s="1" t="str">
        <f>+'État des Résultats'!C31</f>
        <v xml:space="preserve"> Marketing &amp; Communication marketing</v>
      </c>
      <c r="J24" s="161" t="s">
        <v>8</v>
      </c>
      <c r="K24" s="19"/>
    </row>
    <row r="25" spans="2:11">
      <c r="B25" s="1">
        <v>7700</v>
      </c>
      <c r="C25" s="1" t="str">
        <f>+'État des Résultats'!C32</f>
        <v xml:space="preserve"> Services publics </v>
      </c>
      <c r="J25" s="161" t="s">
        <v>8</v>
      </c>
      <c r="K25" s="19"/>
    </row>
    <row r="26" spans="2:11">
      <c r="B26" s="1">
        <v>7800</v>
      </c>
      <c r="C26" s="1" t="str">
        <f>+'État des Résultats'!C33</f>
        <v xml:space="preserve"> Administration &amp; Frais généraux</v>
      </c>
      <c r="J26" s="161" t="s">
        <v>8</v>
      </c>
      <c r="K26" s="19"/>
    </row>
    <row r="27" spans="2:11">
      <c r="B27" s="1">
        <v>7900</v>
      </c>
      <c r="C27" s="1" t="str">
        <f>+'État des Résultats'!C34</f>
        <v xml:space="preserve"> Entretien &amp; Réparations </v>
      </c>
      <c r="J27" s="161" t="s">
        <v>8</v>
      </c>
      <c r="K27" s="19"/>
    </row>
    <row r="28" spans="2:11">
      <c r="C28" s="1" t="str">
        <f>+'État des Résultats'!C35</f>
        <v xml:space="preserve"> Autres dépenses </v>
      </c>
      <c r="J28" s="161" t="s">
        <v>8</v>
      </c>
      <c r="K28" s="19"/>
    </row>
    <row r="29" spans="2:11" ht="15">
      <c r="C29" s="257" t="str">
        <f>+'État des Résultats'!C36</f>
        <v xml:space="preserve">    Total des frais d’exploitation</v>
      </c>
      <c r="J29" s="255" t="s">
        <v>8</v>
      </c>
      <c r="K29" s="19"/>
    </row>
    <row r="30" spans="2:11" ht="13" thickBot="1">
      <c r="J30" s="161"/>
      <c r="K30" s="19"/>
    </row>
    <row r="31" spans="2:11" ht="14" thickTop="1" thickBot="1">
      <c r="B31" s="356" t="s">
        <v>153</v>
      </c>
      <c r="C31" s="357"/>
      <c r="D31" s="357"/>
      <c r="E31" s="357"/>
      <c r="F31" s="357"/>
      <c r="G31" s="357"/>
      <c r="H31" s="357"/>
      <c r="I31" s="357"/>
      <c r="J31" s="357"/>
      <c r="K31" s="358"/>
    </row>
    <row r="32" spans="2:11" ht="13" thickTop="1">
      <c r="J32" s="161"/>
      <c r="K32" s="19"/>
    </row>
    <row r="33" spans="2:12">
      <c r="B33" s="1">
        <v>8100</v>
      </c>
      <c r="C33" s="1" t="str">
        <f>+'État des Résultats'!C40</f>
        <v xml:space="preserve"> Frais financiers</v>
      </c>
      <c r="J33" s="161" t="s">
        <v>8</v>
      </c>
      <c r="K33" s="19"/>
    </row>
    <row r="34" spans="2:12">
      <c r="B34" s="1">
        <v>8500</v>
      </c>
      <c r="C34" s="1" t="str">
        <f>+'État des Résultats'!C41</f>
        <v xml:space="preserve"> Amortissements </v>
      </c>
      <c r="J34" s="161" t="s">
        <v>8</v>
      </c>
      <c r="K34" s="19"/>
    </row>
    <row r="35" spans="2:12" ht="15">
      <c r="C35" s="257" t="str">
        <f>+B31</f>
        <v>Total des frais financiers et amortissement</v>
      </c>
      <c r="J35" s="255" t="s">
        <v>8</v>
      </c>
      <c r="K35" s="19"/>
    </row>
    <row r="36" spans="2:12" ht="16" thickBot="1">
      <c r="C36" s="257"/>
      <c r="J36" s="255"/>
      <c r="K36" s="19"/>
    </row>
    <row r="37" spans="2:12" ht="17" thickTop="1" thickBot="1">
      <c r="B37" s="366" t="str">
        <f>+'État des Résultats'!C45</f>
        <v xml:space="preserve"> Impôts </v>
      </c>
      <c r="C37" s="367"/>
      <c r="D37" s="367"/>
      <c r="E37" s="367"/>
      <c r="F37" s="367"/>
      <c r="G37" s="367"/>
      <c r="H37" s="367"/>
      <c r="I37" s="367"/>
      <c r="J37" s="367"/>
      <c r="K37" s="368"/>
    </row>
    <row r="38" spans="2:12" ht="16" thickTop="1">
      <c r="C38" s="257"/>
      <c r="J38" s="255"/>
      <c r="K38" s="19"/>
    </row>
    <row r="39" spans="2:12" ht="15">
      <c r="B39" s="1">
        <v>9000</v>
      </c>
      <c r="C39" s="257" t="str">
        <f>+'État des Résultats'!C45</f>
        <v xml:space="preserve"> Impôts </v>
      </c>
      <c r="J39" s="255" t="s">
        <v>8</v>
      </c>
      <c r="K39" s="19"/>
    </row>
    <row r="40" spans="2:12" ht="13" thickBot="1"/>
    <row r="41" spans="2:12" ht="14" thickTop="1" thickBot="1">
      <c r="B41" s="356" t="s">
        <v>154</v>
      </c>
      <c r="C41" s="369"/>
      <c r="D41" s="369"/>
      <c r="E41" s="369"/>
      <c r="F41" s="369"/>
      <c r="G41" s="369"/>
      <c r="H41" s="369"/>
      <c r="I41" s="369"/>
      <c r="J41" s="369"/>
      <c r="K41" s="370"/>
    </row>
    <row r="42" spans="2:12" ht="13" thickTop="1">
      <c r="C42" s="1" t="s">
        <v>8</v>
      </c>
      <c r="J42" s="161"/>
      <c r="K42" s="19"/>
    </row>
    <row r="43" spans="2:12" ht="15">
      <c r="C43" s="345" t="s">
        <v>155</v>
      </c>
      <c r="D43" s="345"/>
      <c r="E43" s="345"/>
      <c r="F43" s="345"/>
      <c r="G43" s="345"/>
      <c r="H43" s="345"/>
      <c r="I43" s="345"/>
      <c r="J43" s="255" t="s">
        <v>8</v>
      </c>
      <c r="K43" s="258" t="e">
        <f>J43/J123</f>
        <v>#VALUE!</v>
      </c>
    </row>
    <row r="44" spans="2:12">
      <c r="J44" s="161"/>
      <c r="K44" s="19"/>
    </row>
    <row r="45" spans="2:12">
      <c r="C45" s="1" t="str">
        <f>+'État des Résultats'!C41</f>
        <v xml:space="preserve"> Amortissements </v>
      </c>
      <c r="I45" s="259" t="s">
        <v>8</v>
      </c>
      <c r="J45" s="259" t="s">
        <v>8</v>
      </c>
      <c r="K45" s="19"/>
    </row>
    <row r="46" spans="2:12">
      <c r="C46" s="1" t="s">
        <v>8</v>
      </c>
      <c r="H46" s="1" t="s">
        <v>8</v>
      </c>
      <c r="I46" s="259" t="s">
        <v>8</v>
      </c>
      <c r="J46" s="259" t="s">
        <v>8</v>
      </c>
      <c r="K46" s="19"/>
    </row>
    <row r="47" spans="2:12" ht="15">
      <c r="C47" s="345" t="s">
        <v>156</v>
      </c>
      <c r="D47" s="345"/>
      <c r="E47" s="345"/>
      <c r="F47" s="345"/>
      <c r="G47" s="345"/>
      <c r="H47" s="345"/>
      <c r="I47" s="345"/>
      <c r="J47" s="255" t="s">
        <v>8</v>
      </c>
      <c r="K47" s="258" t="e">
        <f>J47/J123</f>
        <v>#VALUE!</v>
      </c>
      <c r="L47" s="255" t="e">
        <f>+J47+J43</f>
        <v>#VALUE!</v>
      </c>
    </row>
    <row r="48" spans="2:12">
      <c r="C48" s="1" t="s">
        <v>8</v>
      </c>
      <c r="I48" s="259"/>
      <c r="J48" s="161"/>
      <c r="K48" s="19"/>
    </row>
    <row r="49" spans="2:11" ht="15">
      <c r="B49" s="260">
        <v>1200</v>
      </c>
      <c r="C49" s="261" t="s">
        <v>209</v>
      </c>
      <c r="G49" s="292" t="s">
        <v>157</v>
      </c>
      <c r="H49" s="292" t="s">
        <v>158</v>
      </c>
      <c r="I49" s="292" t="s">
        <v>184</v>
      </c>
      <c r="J49" s="161"/>
      <c r="K49" s="19"/>
    </row>
    <row r="50" spans="2:11">
      <c r="I50" s="1" t="s">
        <v>8</v>
      </c>
      <c r="J50" s="161"/>
      <c r="K50" s="19"/>
    </row>
    <row r="51" spans="2:11">
      <c r="B51" s="1">
        <v>1210</v>
      </c>
      <c r="C51" s="1" t="str">
        <f>+Bilan_de_fermeture!C15</f>
        <v>Clients</v>
      </c>
      <c r="G51" s="161" t="s">
        <v>8</v>
      </c>
      <c r="H51" s="161" t="s">
        <v>8</v>
      </c>
      <c r="I51" s="161" t="s">
        <v>8</v>
      </c>
      <c r="J51" s="161"/>
      <c r="K51" s="19"/>
    </row>
    <row r="52" spans="2:11">
      <c r="B52" s="1">
        <v>1220</v>
      </c>
      <c r="C52" s="1" t="str">
        <f>+Bilan_de_fermeture!C16</f>
        <v>Actionnaires</v>
      </c>
      <c r="G52" s="161" t="s">
        <v>8</v>
      </c>
      <c r="H52" s="161" t="s">
        <v>8</v>
      </c>
      <c r="I52" s="161" t="s">
        <v>8</v>
      </c>
      <c r="J52" s="161"/>
      <c r="K52" s="19"/>
    </row>
    <row r="53" spans="2:11">
      <c r="B53" s="1">
        <v>1230</v>
      </c>
      <c r="C53" s="1" t="str">
        <f>+Bilan_de_fermeture!C17</f>
        <v>Employés</v>
      </c>
      <c r="G53" s="161" t="s">
        <v>8</v>
      </c>
      <c r="H53" s="161" t="s">
        <v>8</v>
      </c>
      <c r="I53" s="161" t="s">
        <v>8</v>
      </c>
      <c r="J53" s="161"/>
      <c r="K53" s="19"/>
    </row>
    <row r="54" spans="2:11">
      <c r="B54" s="1">
        <v>1240</v>
      </c>
      <c r="C54" s="1" t="str">
        <f>+Bilan_de_fermeture!C18</f>
        <v>Autres recevables</v>
      </c>
      <c r="G54" s="161" t="s">
        <v>8</v>
      </c>
      <c r="H54" s="161" t="s">
        <v>8</v>
      </c>
      <c r="I54" s="161" t="s">
        <v>8</v>
      </c>
      <c r="J54" s="161"/>
      <c r="K54" s="19"/>
    </row>
    <row r="55" spans="2:11">
      <c r="B55" s="1">
        <v>1250</v>
      </c>
      <c r="C55" s="1" t="str">
        <f>+Bilan_de_fermeture!C19</f>
        <v>Provision pour mauvaises créances</v>
      </c>
      <c r="G55" s="161" t="s">
        <v>8</v>
      </c>
      <c r="H55" s="161" t="s">
        <v>8</v>
      </c>
      <c r="I55" s="161" t="s">
        <v>8</v>
      </c>
      <c r="J55" s="161"/>
      <c r="K55" s="19"/>
    </row>
    <row r="56" spans="2:11" ht="15">
      <c r="G56" s="255" t="s">
        <v>8</v>
      </c>
      <c r="H56" s="255" t="s">
        <v>8</v>
      </c>
      <c r="I56" s="255" t="s">
        <v>8</v>
      </c>
      <c r="J56" s="259" t="s">
        <v>8</v>
      </c>
      <c r="K56" s="258" t="e">
        <f>+I56/J123</f>
        <v>#VALUE!</v>
      </c>
    </row>
    <row r="57" spans="2:11">
      <c r="G57" s="161"/>
      <c r="H57" s="161"/>
      <c r="I57" s="161"/>
      <c r="J57" s="161"/>
      <c r="K57" s="19"/>
    </row>
    <row r="58" spans="2:11" ht="17">
      <c r="B58" s="260">
        <v>1300</v>
      </c>
      <c r="C58" s="263" t="str">
        <f>+Bilan_de_fermeture!C21</f>
        <v xml:space="preserve">Inventaires </v>
      </c>
      <c r="G58" s="293" t="s">
        <v>157</v>
      </c>
      <c r="H58" s="293" t="s">
        <v>158</v>
      </c>
      <c r="I58" s="293" t="s">
        <v>184</v>
      </c>
      <c r="J58" s="161"/>
      <c r="K58" s="19"/>
    </row>
    <row r="59" spans="2:11">
      <c r="G59" s="161"/>
      <c r="H59" s="161"/>
      <c r="I59" s="161"/>
      <c r="J59" s="161"/>
      <c r="K59" s="19"/>
    </row>
    <row r="60" spans="2:11">
      <c r="B60" s="1">
        <v>1310</v>
      </c>
      <c r="C60" s="1" t="str">
        <f>+Bilan_de_fermeture!C22</f>
        <v>Nourritures</v>
      </c>
      <c r="G60" s="161" t="s">
        <v>8</v>
      </c>
      <c r="H60" s="161" t="s">
        <v>8</v>
      </c>
      <c r="I60" s="161" t="s">
        <v>8</v>
      </c>
      <c r="J60" s="161"/>
      <c r="K60" s="19"/>
    </row>
    <row r="61" spans="2:11">
      <c r="B61" s="1">
        <v>1320</v>
      </c>
      <c r="C61" s="1" t="str">
        <f>+Bilan_de_fermeture!C23</f>
        <v>Boissons</v>
      </c>
      <c r="G61" s="161" t="s">
        <v>8</v>
      </c>
      <c r="H61" s="161" t="s">
        <v>8</v>
      </c>
      <c r="I61" s="161" t="s">
        <v>8</v>
      </c>
      <c r="J61" s="161"/>
      <c r="K61" s="19"/>
    </row>
    <row r="62" spans="2:11">
      <c r="B62" s="1">
        <v>1330</v>
      </c>
      <c r="C62" s="1" t="str">
        <f>+Bilan_de_fermeture!C24</f>
        <v>Autres</v>
      </c>
      <c r="G62" s="161" t="s">
        <v>8</v>
      </c>
      <c r="H62" s="161" t="s">
        <v>8</v>
      </c>
      <c r="I62" s="161" t="s">
        <v>8</v>
      </c>
      <c r="J62" s="161"/>
      <c r="K62" s="19"/>
    </row>
    <row r="63" spans="2:11" ht="15">
      <c r="G63" s="255" t="s">
        <v>8</v>
      </c>
      <c r="H63" s="264" t="s">
        <v>8</v>
      </c>
      <c r="I63" s="264" t="s">
        <v>8</v>
      </c>
      <c r="J63" s="259" t="s">
        <v>8</v>
      </c>
      <c r="K63" s="262" t="e">
        <f>+I63/J123</f>
        <v>#VALUE!</v>
      </c>
    </row>
    <row r="64" spans="2:11" ht="15">
      <c r="G64" s="255"/>
      <c r="H64" s="264"/>
      <c r="I64" s="264"/>
      <c r="J64" s="259"/>
      <c r="K64" s="262"/>
    </row>
    <row r="65" spans="2:11" ht="17">
      <c r="B65" s="291">
        <f>+Bilan_de_fermeture!B26</f>
        <v>1400</v>
      </c>
      <c r="C65" s="263" t="str">
        <f>+Bilan_de_fermeture!C26</f>
        <v xml:space="preserve">Frais payés d'avance </v>
      </c>
      <c r="D65" s="291"/>
      <c r="E65" s="291"/>
      <c r="G65" s="293" t="s">
        <v>157</v>
      </c>
      <c r="H65" s="293" t="s">
        <v>158</v>
      </c>
      <c r="I65" s="293" t="s">
        <v>184</v>
      </c>
      <c r="J65" s="259"/>
      <c r="K65" s="262"/>
    </row>
    <row r="66" spans="2:11" ht="15">
      <c r="G66" s="255"/>
      <c r="H66" s="264"/>
      <c r="I66" s="264"/>
      <c r="J66" s="259"/>
      <c r="K66" s="262"/>
    </row>
    <row r="67" spans="2:11">
      <c r="B67" s="1">
        <f>+Bilan_de_fermeture!B27</f>
        <v>1405</v>
      </c>
      <c r="C67" s="1" t="str">
        <f>+Bilan_de_fermeture!C27</f>
        <v>Divers frais payés d’avance</v>
      </c>
      <c r="G67" s="161" t="s">
        <v>8</v>
      </c>
      <c r="H67" s="161" t="s">
        <v>8</v>
      </c>
      <c r="I67" s="161" t="s">
        <v>8</v>
      </c>
      <c r="J67" s="259"/>
      <c r="K67" s="262"/>
    </row>
    <row r="68" spans="2:11">
      <c r="B68" s="1">
        <f>+Bilan_de_fermeture!B28</f>
        <v>1421</v>
      </c>
      <c r="C68" s="1" t="str">
        <f>+Bilan_de_fermeture!C28</f>
        <v>Dépôt chez Gaz Métropolitain</v>
      </c>
      <c r="G68" s="161" t="s">
        <v>8</v>
      </c>
      <c r="H68" s="161" t="s">
        <v>8</v>
      </c>
      <c r="I68" s="161" t="s">
        <v>8</v>
      </c>
      <c r="J68" s="259"/>
      <c r="K68" s="262"/>
    </row>
    <row r="69" spans="2:11">
      <c r="B69" s="1">
        <f>+Bilan_de_fermeture!B29</f>
        <v>1422</v>
      </c>
      <c r="C69" s="1" t="str">
        <f>+Bilan_de_fermeture!C29</f>
        <v>Dépôt chez Hydro Québec</v>
      </c>
      <c r="G69" s="161" t="s">
        <v>8</v>
      </c>
      <c r="H69" s="161" t="s">
        <v>8</v>
      </c>
      <c r="I69" s="161" t="s">
        <v>8</v>
      </c>
      <c r="J69" s="259"/>
      <c r="K69" s="262"/>
    </row>
    <row r="70" spans="2:11">
      <c r="B70" s="1">
        <f>+Bilan_de_fermeture!B30</f>
        <v>1430</v>
      </c>
      <c r="C70" s="1" t="str">
        <f>+Bilan_de_fermeture!C30</f>
        <v>Autres</v>
      </c>
      <c r="G70" s="161" t="s">
        <v>8</v>
      </c>
      <c r="H70" s="161" t="s">
        <v>8</v>
      </c>
      <c r="I70" s="161" t="s">
        <v>8</v>
      </c>
      <c r="J70" s="259"/>
      <c r="K70" s="262"/>
    </row>
    <row r="71" spans="2:11" ht="15">
      <c r="G71" s="255" t="s">
        <v>8</v>
      </c>
      <c r="H71" s="264" t="s">
        <v>8</v>
      </c>
      <c r="I71" s="264" t="s">
        <v>8</v>
      </c>
      <c r="J71" s="259"/>
      <c r="K71" s="262" t="e">
        <f>+I71/J123</f>
        <v>#VALUE!</v>
      </c>
    </row>
    <row r="72" spans="2:11" ht="15">
      <c r="G72" s="255"/>
      <c r="H72" s="264"/>
      <c r="I72" s="264"/>
      <c r="J72" s="259"/>
      <c r="K72" s="262"/>
    </row>
    <row r="73" spans="2:11" ht="17">
      <c r="B73" s="260">
        <v>2100</v>
      </c>
      <c r="C73" s="263" t="str">
        <f>+Bilan_de_fermeture!C59</f>
        <v>Payable à court terme</v>
      </c>
      <c r="G73" s="293" t="s">
        <v>157</v>
      </c>
      <c r="H73" s="293" t="s">
        <v>158</v>
      </c>
      <c r="I73" s="293" t="s">
        <v>184</v>
      </c>
      <c r="J73" s="161"/>
      <c r="K73" s="19"/>
    </row>
    <row r="74" spans="2:11">
      <c r="G74" s="161"/>
      <c r="H74" s="161"/>
      <c r="I74" s="161"/>
      <c r="J74" s="161"/>
      <c r="K74" s="19"/>
    </row>
    <row r="75" spans="2:11">
      <c r="B75" s="1">
        <v>2101</v>
      </c>
      <c r="C75" s="1" t="str">
        <f>+Bilan_de_fermeture!C60</f>
        <v>Marge de crédit</v>
      </c>
      <c r="G75" s="161" t="s">
        <v>8</v>
      </c>
      <c r="H75" s="161" t="s">
        <v>8</v>
      </c>
      <c r="I75" s="161" t="s">
        <v>8</v>
      </c>
      <c r="J75" s="161"/>
      <c r="K75" s="19"/>
    </row>
    <row r="76" spans="2:11">
      <c r="B76" s="1">
        <v>2105</v>
      </c>
      <c r="C76" s="1" t="str">
        <f>+Bilan_de_fermeture!C61</f>
        <v>Créditeurs et frais courus</v>
      </c>
      <c r="G76" s="161" t="s">
        <v>8</v>
      </c>
      <c r="H76" s="161" t="s">
        <v>8</v>
      </c>
      <c r="I76" s="161" t="s">
        <v>8</v>
      </c>
      <c r="J76" s="161"/>
      <c r="K76" s="19"/>
    </row>
    <row r="77" spans="2:11">
      <c r="B77" s="1">
        <v>2210</v>
      </c>
      <c r="C77" s="1" t="str">
        <f>+Bilan_de_fermeture!C62</f>
        <v>Impôt sur le bénéfice à payer</v>
      </c>
      <c r="G77" s="161" t="s">
        <v>8</v>
      </c>
      <c r="H77" s="161" t="s">
        <v>8</v>
      </c>
      <c r="I77" s="161" t="s">
        <v>8</v>
      </c>
      <c r="J77" s="161"/>
      <c r="K77" s="19"/>
    </row>
    <row r="78" spans="2:11">
      <c r="B78" s="1">
        <v>2115</v>
      </c>
      <c r="C78" s="1" t="str">
        <f>+Bilan_de_fermeture!C63</f>
        <v>Portion à CT de la dette à LT</v>
      </c>
      <c r="G78" s="161" t="s">
        <v>8</v>
      </c>
      <c r="H78" s="161" t="s">
        <v>8</v>
      </c>
      <c r="I78" s="161" t="s">
        <v>8</v>
      </c>
      <c r="J78" s="161"/>
      <c r="K78" s="19"/>
    </row>
    <row r="79" spans="2:11" ht="15">
      <c r="G79" s="265" t="s">
        <v>8</v>
      </c>
      <c r="H79" s="255" t="s">
        <v>8</v>
      </c>
      <c r="I79" s="255" t="s">
        <v>8</v>
      </c>
      <c r="J79" s="259" t="s">
        <v>8</v>
      </c>
      <c r="K79" s="262" t="e">
        <f>+I79/J123</f>
        <v>#VALUE!</v>
      </c>
    </row>
    <row r="80" spans="2:11" ht="15">
      <c r="G80" s="265"/>
      <c r="H80" s="255"/>
      <c r="I80" s="255"/>
      <c r="J80" s="259"/>
      <c r="K80" s="19"/>
    </row>
    <row r="81" spans="2:11" ht="15">
      <c r="C81" s="345" t="s">
        <v>159</v>
      </c>
      <c r="D81" s="345"/>
      <c r="E81" s="345"/>
      <c r="F81" s="345"/>
      <c r="G81" s="345"/>
      <c r="H81" s="345"/>
      <c r="I81" s="345"/>
      <c r="J81" s="255" t="s">
        <v>8</v>
      </c>
      <c r="K81" s="258" t="e">
        <f>J81/J123</f>
        <v>#VALUE!</v>
      </c>
    </row>
    <row r="82" spans="2:11" ht="16" thickBot="1">
      <c r="C82" s="266"/>
      <c r="D82" s="266"/>
      <c r="E82" s="266"/>
      <c r="F82" s="266"/>
      <c r="G82" s="266"/>
      <c r="H82" s="266"/>
      <c r="I82" s="266"/>
      <c r="J82" s="255"/>
      <c r="K82" s="19"/>
    </row>
    <row r="83" spans="2:11" ht="17" thickTop="1" thickBot="1">
      <c r="B83" s="267"/>
      <c r="C83" s="349" t="s">
        <v>160</v>
      </c>
      <c r="D83" s="350"/>
      <c r="E83" s="350"/>
      <c r="F83" s="350"/>
      <c r="G83" s="350"/>
      <c r="H83" s="350"/>
      <c r="I83" s="350"/>
      <c r="J83" s="268" t="s">
        <v>8</v>
      </c>
      <c r="K83" s="269" t="e">
        <f>J83/J123</f>
        <v>#VALUE!</v>
      </c>
    </row>
    <row r="84" spans="2:11" ht="14" thickTop="1" thickBot="1">
      <c r="G84" s="161"/>
      <c r="H84" s="161"/>
      <c r="I84" s="161"/>
      <c r="J84" s="161"/>
      <c r="K84" s="19"/>
    </row>
    <row r="85" spans="2:11" ht="14" thickTop="1" thickBot="1">
      <c r="B85" s="351" t="s">
        <v>161</v>
      </c>
      <c r="C85" s="352"/>
      <c r="D85" s="352"/>
      <c r="E85" s="352"/>
      <c r="F85" s="352"/>
      <c r="G85" s="352"/>
      <c r="H85" s="352"/>
      <c r="I85" s="352"/>
      <c r="J85" s="352"/>
      <c r="K85" s="353"/>
    </row>
    <row r="86" spans="2:11" ht="13" thickTop="1">
      <c r="G86" s="161"/>
      <c r="H86" s="161"/>
      <c r="I86" s="161"/>
      <c r="J86" s="161"/>
      <c r="K86" s="19"/>
    </row>
    <row r="87" spans="2:11">
      <c r="G87" s="161"/>
      <c r="H87" s="161"/>
      <c r="I87" s="161"/>
      <c r="J87" s="161"/>
      <c r="K87" s="19"/>
    </row>
    <row r="88" spans="2:11" ht="17">
      <c r="B88" s="260">
        <v>2400</v>
      </c>
      <c r="C88" s="263" t="str">
        <f>+Bilan_de_fermeture!C67</f>
        <v>Dettes à long terme</v>
      </c>
      <c r="G88" s="293" t="s">
        <v>157</v>
      </c>
      <c r="H88" s="293" t="s">
        <v>158</v>
      </c>
      <c r="I88" s="293" t="s">
        <v>184</v>
      </c>
      <c r="K88" s="19"/>
    </row>
    <row r="89" spans="2:11" ht="15">
      <c r="B89" s="260"/>
      <c r="C89" s="263"/>
      <c r="G89" s="161"/>
      <c r="H89" s="161"/>
      <c r="I89" s="161"/>
      <c r="K89" s="19"/>
    </row>
    <row r="90" spans="2:11">
      <c r="B90" s="6">
        <v>2405</v>
      </c>
      <c r="C90" s="6" t="str">
        <f>+Bilan_de_fermeture!C68</f>
        <v>Emprunt à long terme</v>
      </c>
      <c r="G90" s="161" t="s">
        <v>8</v>
      </c>
      <c r="H90" s="161" t="s">
        <v>8</v>
      </c>
      <c r="I90" s="161" t="s">
        <v>8</v>
      </c>
      <c r="K90" s="19"/>
    </row>
    <row r="91" spans="2:11">
      <c r="B91" s="1">
        <v>2406</v>
      </c>
      <c r="C91" s="1" t="str">
        <f>+C78</f>
        <v>Portion à CT de la dette à LT</v>
      </c>
      <c r="G91" s="161" t="s">
        <v>8</v>
      </c>
      <c r="H91" s="161" t="s">
        <v>8</v>
      </c>
      <c r="I91" s="161" t="s">
        <v>8</v>
      </c>
      <c r="K91" s="19"/>
    </row>
    <row r="92" spans="2:11" ht="15">
      <c r="B92" s="1" t="s">
        <v>8</v>
      </c>
      <c r="C92" s="1" t="s">
        <v>8</v>
      </c>
      <c r="G92" s="255" t="s">
        <v>8</v>
      </c>
      <c r="H92" s="255" t="s">
        <v>8</v>
      </c>
      <c r="I92" s="255" t="s">
        <v>8</v>
      </c>
      <c r="J92" s="259" t="s">
        <v>8</v>
      </c>
      <c r="K92" s="258" t="e">
        <f>+I92/J123</f>
        <v>#VALUE!</v>
      </c>
    </row>
    <row r="93" spans="2:11" ht="15">
      <c r="B93" s="1" t="s">
        <v>8</v>
      </c>
      <c r="G93" s="255"/>
      <c r="H93" s="255"/>
      <c r="I93" s="255"/>
      <c r="J93" s="259"/>
      <c r="K93" s="19"/>
    </row>
    <row r="94" spans="2:11" ht="17">
      <c r="B94" s="260">
        <v>3100</v>
      </c>
      <c r="C94" s="263" t="str">
        <f>+Bilan_de_fermeture!C76</f>
        <v>Capital-actions</v>
      </c>
      <c r="G94" s="293" t="s">
        <v>157</v>
      </c>
      <c r="H94" s="293" t="s">
        <v>158</v>
      </c>
      <c r="I94" s="293" t="s">
        <v>184</v>
      </c>
      <c r="K94" s="19"/>
    </row>
    <row r="95" spans="2:11">
      <c r="G95" s="161"/>
      <c r="H95" s="161"/>
      <c r="I95" s="161"/>
      <c r="K95" s="19"/>
    </row>
    <row r="96" spans="2:11">
      <c r="B96" s="1">
        <v>3200</v>
      </c>
      <c r="C96" s="1" t="str">
        <f>+Bilan_de_fermeture!C77</f>
        <v>Capital-investisseurs</v>
      </c>
      <c r="G96" s="161" t="s">
        <v>8</v>
      </c>
      <c r="H96" s="161" t="s">
        <v>8</v>
      </c>
      <c r="I96" s="161" t="s">
        <v>8</v>
      </c>
      <c r="K96" s="19"/>
    </row>
    <row r="97" spans="2:11">
      <c r="B97" s="1">
        <v>3900</v>
      </c>
      <c r="C97" s="1" t="str">
        <f>+Bilan_de_fermeture!C78</f>
        <v>BNR</v>
      </c>
      <c r="G97" s="161" t="s">
        <v>8</v>
      </c>
      <c r="H97" s="161" t="s">
        <v>8</v>
      </c>
      <c r="I97" s="161" t="s">
        <v>8</v>
      </c>
      <c r="K97" s="19"/>
    </row>
    <row r="98" spans="2:11" ht="15">
      <c r="G98" s="255" t="s">
        <v>8</v>
      </c>
      <c r="H98" s="255" t="s">
        <v>8</v>
      </c>
      <c r="I98" s="255" t="s">
        <v>8</v>
      </c>
      <c r="J98" s="259" t="s">
        <v>8</v>
      </c>
      <c r="K98" s="258" t="e">
        <f>+I98/J123</f>
        <v>#VALUE!</v>
      </c>
    </row>
    <row r="99" spans="2:11" ht="16" thickBot="1">
      <c r="G99" s="255"/>
      <c r="H99" s="270"/>
      <c r="I99" s="255"/>
      <c r="J99" s="259"/>
      <c r="K99" s="19"/>
    </row>
    <row r="100" spans="2:11" ht="17" thickTop="1" thickBot="1">
      <c r="B100" s="354" t="s">
        <v>162</v>
      </c>
      <c r="C100" s="355"/>
      <c r="D100" s="355"/>
      <c r="E100" s="355"/>
      <c r="F100" s="355"/>
      <c r="G100" s="355"/>
      <c r="H100" s="355"/>
      <c r="I100" s="355"/>
      <c r="J100" s="268" t="s">
        <v>8</v>
      </c>
      <c r="K100" s="269" t="e">
        <f>J100/J123</f>
        <v>#VALUE!</v>
      </c>
    </row>
    <row r="101" spans="2:11" ht="14" thickTop="1" thickBot="1">
      <c r="G101" s="161"/>
      <c r="H101" s="161"/>
      <c r="I101" s="161"/>
      <c r="K101" s="19"/>
    </row>
    <row r="102" spans="2:11" ht="14" thickTop="1" thickBot="1">
      <c r="B102" s="356" t="s">
        <v>163</v>
      </c>
      <c r="C102" s="357"/>
      <c r="D102" s="357"/>
      <c r="E102" s="357"/>
      <c r="F102" s="357"/>
      <c r="G102" s="357"/>
      <c r="H102" s="357"/>
      <c r="I102" s="357"/>
      <c r="J102" s="357"/>
      <c r="K102" s="358"/>
    </row>
    <row r="103" spans="2:11" ht="13" thickTop="1">
      <c r="B103" s="296"/>
      <c r="C103" s="295"/>
      <c r="D103" s="295"/>
      <c r="E103" s="295"/>
      <c r="F103" s="295"/>
      <c r="G103" s="295"/>
      <c r="H103" s="295"/>
      <c r="I103" s="295"/>
      <c r="J103" s="295"/>
      <c r="K103" s="295"/>
    </row>
    <row r="104" spans="2:11" ht="15">
      <c r="G104" s="255"/>
      <c r="H104" s="255"/>
      <c r="I104" s="255"/>
      <c r="K104" s="19"/>
    </row>
    <row r="105" spans="2:11" ht="17">
      <c r="B105" s="260">
        <v>1500</v>
      </c>
      <c r="C105" s="263" t="str">
        <f>+Bilan_de_fermeture!C34</f>
        <v xml:space="preserve">Immobilisation </v>
      </c>
      <c r="G105" s="293" t="s">
        <v>157</v>
      </c>
      <c r="H105" s="293" t="s">
        <v>158</v>
      </c>
      <c r="I105" s="293" t="s">
        <v>184</v>
      </c>
      <c r="K105" s="19"/>
    </row>
    <row r="106" spans="2:11" ht="15">
      <c r="B106" s="260"/>
      <c r="C106" s="263"/>
      <c r="G106" s="161"/>
      <c r="H106" s="161"/>
      <c r="I106" s="161"/>
      <c r="K106" s="19"/>
    </row>
    <row r="107" spans="2:11">
      <c r="B107" s="6">
        <v>1505</v>
      </c>
      <c r="C107" s="6" t="str">
        <f>+Bilan_de_fermeture!C35</f>
        <v xml:space="preserve">Terrain </v>
      </c>
      <c r="D107" s="6"/>
      <c r="E107" s="6"/>
      <c r="F107" s="6"/>
      <c r="G107" s="271" t="s">
        <v>8</v>
      </c>
      <c r="H107" s="271" t="s">
        <v>8</v>
      </c>
      <c r="I107" s="271" t="s">
        <v>8</v>
      </c>
      <c r="K107" s="19"/>
    </row>
    <row r="108" spans="2:11">
      <c r="B108" s="6">
        <v>1510</v>
      </c>
      <c r="C108" s="6" t="str">
        <f>+Bilan_de_fermeture!C36</f>
        <v>Bâtisse</v>
      </c>
      <c r="D108" s="6"/>
      <c r="E108" s="6"/>
      <c r="F108" s="6"/>
      <c r="G108" s="271" t="s">
        <v>8</v>
      </c>
      <c r="H108" s="271" t="s">
        <v>8</v>
      </c>
      <c r="I108" s="271" t="s">
        <v>8</v>
      </c>
      <c r="K108" s="19"/>
    </row>
    <row r="109" spans="2:11">
      <c r="B109" s="6">
        <v>1515</v>
      </c>
      <c r="C109" s="6" t="str">
        <f>+Bilan_de_fermeture!C38</f>
        <v>Amélioration locative</v>
      </c>
      <c r="D109" s="6"/>
      <c r="E109" s="6"/>
      <c r="F109" s="6"/>
      <c r="G109" s="271" t="s">
        <v>8</v>
      </c>
      <c r="H109" s="271" t="s">
        <v>8</v>
      </c>
      <c r="I109" s="271" t="s">
        <v>8</v>
      </c>
      <c r="K109" s="19"/>
    </row>
    <row r="110" spans="2:11">
      <c r="B110" s="6">
        <v>1520</v>
      </c>
      <c r="C110" s="6" t="str">
        <f>+Bilan_de_fermeture!C40</f>
        <v xml:space="preserve">Ameublement &amp; mobilier </v>
      </c>
      <c r="D110" s="6"/>
      <c r="E110" s="6"/>
      <c r="F110" s="6"/>
      <c r="G110" s="271" t="s">
        <v>8</v>
      </c>
      <c r="H110" s="271" t="s">
        <v>8</v>
      </c>
      <c r="I110" s="271" t="s">
        <v>8</v>
      </c>
      <c r="K110" s="19"/>
    </row>
    <row r="111" spans="2:11">
      <c r="B111" s="6">
        <v>1525</v>
      </c>
      <c r="C111" s="6" t="str">
        <f>+Bilan_de_fermeture!C42</f>
        <v>Équipement</v>
      </c>
      <c r="D111" s="6"/>
      <c r="E111" s="6"/>
      <c r="F111" s="6"/>
      <c r="G111" s="271" t="s">
        <v>8</v>
      </c>
      <c r="H111" s="271" t="s">
        <v>8</v>
      </c>
      <c r="I111" s="271" t="s">
        <v>8</v>
      </c>
      <c r="K111" s="19"/>
    </row>
    <row r="112" spans="2:11">
      <c r="B112" s="6">
        <v>1530</v>
      </c>
      <c r="C112" s="6" t="str">
        <f>+Bilan_de_fermeture!C44</f>
        <v>Équipement informatique</v>
      </c>
      <c r="D112" s="6"/>
      <c r="E112" s="6"/>
      <c r="F112" s="6"/>
      <c r="G112" s="271" t="s">
        <v>8</v>
      </c>
      <c r="H112" s="271" t="s">
        <v>8</v>
      </c>
      <c r="I112" s="271" t="s">
        <v>8</v>
      </c>
      <c r="K112" s="19"/>
    </row>
    <row r="113" spans="2:12" ht="15">
      <c r="G113" s="255" t="s">
        <v>8</v>
      </c>
      <c r="H113" s="255" t="s">
        <v>8</v>
      </c>
      <c r="I113" s="255" t="s">
        <v>8</v>
      </c>
      <c r="J113" s="259" t="s">
        <v>8</v>
      </c>
      <c r="K113" s="262" t="e">
        <f>+I113/J123</f>
        <v>#VALUE!</v>
      </c>
    </row>
    <row r="114" spans="2:12" ht="15">
      <c r="G114" s="255"/>
      <c r="H114" s="255"/>
      <c r="I114" s="255"/>
      <c r="J114" s="259"/>
      <c r="K114" s="19"/>
    </row>
    <row r="115" spans="2:12" ht="17">
      <c r="B115" s="260">
        <v>1600</v>
      </c>
      <c r="C115" s="263" t="str">
        <f>+Bilan_de_fermeture!C47</f>
        <v xml:space="preserve">Frais de démarrage </v>
      </c>
      <c r="G115" s="294" t="s">
        <v>185</v>
      </c>
      <c r="H115" s="294" t="s">
        <v>186</v>
      </c>
      <c r="I115" s="294" t="s">
        <v>187</v>
      </c>
      <c r="K115" s="19"/>
    </row>
    <row r="116" spans="2:12">
      <c r="G116" s="161"/>
      <c r="H116" s="161"/>
      <c r="I116" s="161"/>
      <c r="K116" s="19"/>
    </row>
    <row r="117" spans="2:12">
      <c r="B117" s="1">
        <v>1605</v>
      </c>
      <c r="C117" s="1" t="str">
        <f>+Bilan_de_fermeture!C48</f>
        <v>Divers frais de démarrage</v>
      </c>
      <c r="G117" s="161" t="s">
        <v>8</v>
      </c>
      <c r="H117" s="161" t="s">
        <v>8</v>
      </c>
      <c r="I117" s="161" t="s">
        <v>8</v>
      </c>
      <c r="K117" s="19"/>
    </row>
    <row r="118" spans="2:12">
      <c r="B118" s="1">
        <v>1610</v>
      </c>
      <c r="C118" s="1" t="str">
        <f>+Bilan_de_fermeture!C50</f>
        <v>Frais d’émission de la dette à long terme</v>
      </c>
      <c r="G118" s="161" t="s">
        <v>8</v>
      </c>
      <c r="H118" s="161" t="s">
        <v>8</v>
      </c>
      <c r="I118" s="161" t="s">
        <v>8</v>
      </c>
      <c r="K118" s="19"/>
    </row>
    <row r="119" spans="2:12" ht="15">
      <c r="G119" s="255" t="s">
        <v>8</v>
      </c>
      <c r="H119" s="255" t="s">
        <v>8</v>
      </c>
      <c r="I119" s="255" t="s">
        <v>8</v>
      </c>
      <c r="J119" s="259" t="s">
        <v>8</v>
      </c>
      <c r="K119" s="262" t="e">
        <f>+I119/J123</f>
        <v>#VALUE!</v>
      </c>
    </row>
    <row r="120" spans="2:12" ht="16" thickBot="1">
      <c r="G120" s="255"/>
      <c r="H120" s="255"/>
      <c r="I120" s="255"/>
      <c r="J120" s="259"/>
      <c r="K120" s="19"/>
    </row>
    <row r="121" spans="2:12" ht="17" thickTop="1" thickBot="1">
      <c r="B121" s="354" t="s">
        <v>164</v>
      </c>
      <c r="C121" s="355"/>
      <c r="D121" s="355"/>
      <c r="E121" s="355"/>
      <c r="F121" s="355"/>
      <c r="G121" s="355"/>
      <c r="H121" s="355"/>
      <c r="I121" s="355"/>
      <c r="J121" s="268" t="s">
        <v>8</v>
      </c>
      <c r="K121" s="269" t="e">
        <f>J121/J123</f>
        <v>#VALUE!</v>
      </c>
    </row>
    <row r="122" spans="2:12" ht="14" thickTop="1" thickBot="1"/>
    <row r="123" spans="2:12" ht="16" thickTop="1">
      <c r="C123" s="345" t="s">
        <v>165</v>
      </c>
      <c r="D123" s="345"/>
      <c r="E123" s="345"/>
      <c r="F123" s="345"/>
      <c r="G123" s="345"/>
      <c r="H123" s="345"/>
      <c r="I123" s="345"/>
      <c r="J123" s="272" t="s">
        <v>8</v>
      </c>
      <c r="K123" s="258" t="e">
        <f>J123/J123</f>
        <v>#VALUE!</v>
      </c>
    </row>
    <row r="124" spans="2:12">
      <c r="J124" s="273" t="s">
        <v>8</v>
      </c>
    </row>
    <row r="125" spans="2:12">
      <c r="C125" s="345" t="s">
        <v>166</v>
      </c>
      <c r="D125" s="345"/>
      <c r="E125" s="345"/>
      <c r="F125" s="345"/>
      <c r="G125" s="345"/>
      <c r="H125" s="345"/>
      <c r="I125" s="345"/>
      <c r="J125" s="274" t="s">
        <v>8</v>
      </c>
      <c r="K125" s="275" t="s">
        <v>167</v>
      </c>
    </row>
    <row r="126" spans="2:12" ht="13" thickBot="1">
      <c r="J126" s="273" t="s">
        <v>8</v>
      </c>
    </row>
    <row r="127" spans="2:12" ht="17" thickTop="1" thickBot="1">
      <c r="C127" s="345" t="s">
        <v>168</v>
      </c>
      <c r="D127" s="345"/>
      <c r="E127" s="345"/>
      <c r="F127" s="345"/>
      <c r="G127" s="345"/>
      <c r="H127" s="345"/>
      <c r="I127" s="346"/>
      <c r="J127" s="276" t="s">
        <v>8</v>
      </c>
      <c r="K127" s="275" t="s">
        <v>167</v>
      </c>
      <c r="L127" s="161" t="s">
        <v>8</v>
      </c>
    </row>
    <row r="128" spans="2:12" ht="14" thickTop="1" thickBot="1">
      <c r="J128" s="277"/>
    </row>
    <row r="129" spans="8:11" ht="17" thickTop="1" thickBot="1">
      <c r="H129" s="347" t="s">
        <v>169</v>
      </c>
      <c r="I129" s="348"/>
      <c r="J129" s="278" t="s">
        <v>8</v>
      </c>
      <c r="K129" s="257"/>
    </row>
    <row r="130" spans="8:11" ht="13" thickTop="1">
      <c r="J130" s="161"/>
    </row>
    <row r="131" spans="8:11">
      <c r="J131" s="161" t="s">
        <v>8</v>
      </c>
    </row>
    <row r="132" spans="8:11">
      <c r="J132" s="161"/>
    </row>
    <row r="133" spans="8:11">
      <c r="J133" s="161"/>
    </row>
    <row r="134" spans="8:11">
      <c r="J134" s="161"/>
    </row>
    <row r="135" spans="8:11">
      <c r="J135" s="161"/>
    </row>
    <row r="136" spans="8:11">
      <c r="J136" s="161"/>
    </row>
    <row r="137" spans="8:11">
      <c r="J137" s="161"/>
    </row>
    <row r="138" spans="8:11">
      <c r="J138" s="161"/>
    </row>
  </sheetData>
  <mergeCells count="22">
    <mergeCell ref="C47:I47"/>
    <mergeCell ref="B2:K2"/>
    <mergeCell ref="B3:K3"/>
    <mergeCell ref="B5:K5"/>
    <mergeCell ref="C8:E8"/>
    <mergeCell ref="C9:E9"/>
    <mergeCell ref="B13:K13"/>
    <mergeCell ref="B19:K19"/>
    <mergeCell ref="B31:K31"/>
    <mergeCell ref="B37:K37"/>
    <mergeCell ref="B41:K41"/>
    <mergeCell ref="C43:I43"/>
    <mergeCell ref="C123:I123"/>
    <mergeCell ref="C125:I125"/>
    <mergeCell ref="C127:I127"/>
    <mergeCell ref="H129:I129"/>
    <mergeCell ref="C81:I81"/>
    <mergeCell ref="C83:I83"/>
    <mergeCell ref="B85:K85"/>
    <mergeCell ref="B100:I100"/>
    <mergeCell ref="B102:K102"/>
    <mergeCell ref="B121:I12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Bilan_d'ouverture</vt:lpstr>
      <vt:lpstr>État des Résultats</vt:lpstr>
      <vt:lpstr>Bilan_de_fermeture</vt:lpstr>
      <vt:lpstr>Ind. de performance</vt:lpstr>
      <vt:lpstr>Tableau de trésorerie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2017-01-20T12:52:44Z</dcterms:created>
  <dcterms:modified xsi:type="dcterms:W3CDTF">2018-05-07T17:47:21Z</dcterms:modified>
</cp:coreProperties>
</file>