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0/Finance gaganante (430-853-ME)/LaMine de Jouvence/"/>
    </mc:Choice>
  </mc:AlternateContent>
  <xr:revisionPtr revIDLastSave="0" documentId="8_{7178A324-44D5-2849-93EB-697A9B482A7C}" xr6:coauthVersionLast="45" xr6:coauthVersionMax="45" xr10:uidLastSave="{00000000-0000-0000-0000-000000000000}"/>
  <bookViews>
    <workbookView xWindow="960" yWindow="460" windowWidth="35120" windowHeight="17940" xr2:uid="{5480BB8B-10A7-474E-8526-1C9D3C7354E6}"/>
  </bookViews>
  <sheets>
    <sheet name="Solutionn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5" i="1" l="1"/>
  <c r="AE7" i="1"/>
  <c r="AE22" i="1"/>
  <c r="AE21" i="1"/>
  <c r="K17" i="1"/>
  <c r="AE17" i="1" s="1"/>
  <c r="K16" i="1"/>
  <c r="AE16" i="1" s="1"/>
  <c r="K15" i="1"/>
  <c r="K11" i="1"/>
  <c r="AE11" i="1" s="1"/>
  <c r="AE10" i="1"/>
  <c r="AE9" i="1"/>
  <c r="K7" i="1"/>
  <c r="U24" i="1"/>
  <c r="U19" i="1"/>
  <c r="U13" i="1"/>
  <c r="AC22" i="1"/>
  <c r="AC16" i="1"/>
  <c r="AC10" i="1"/>
  <c r="S22" i="1"/>
  <c r="S21" i="1"/>
  <c r="AC21" i="1" s="1"/>
  <c r="S17" i="1"/>
  <c r="AC17" i="1" s="1"/>
  <c r="S16" i="1"/>
  <c r="S15" i="1"/>
  <c r="AC15" i="1" s="1"/>
  <c r="S11" i="1"/>
  <c r="AC11" i="1" s="1"/>
  <c r="S10" i="1"/>
  <c r="S9" i="1"/>
  <c r="AC9" i="1" s="1"/>
  <c r="S7" i="1"/>
  <c r="AC7" i="1" s="1"/>
  <c r="P7" i="1"/>
  <c r="K31" i="1" l="1"/>
  <c r="Z7" i="1"/>
  <c r="X7" i="1" s="1"/>
  <c r="N7" i="1"/>
  <c r="K24" i="1"/>
  <c r="AE24" i="1" s="1"/>
  <c r="I24" i="1"/>
  <c r="K19" i="1"/>
  <c r="AE19" i="1" s="1"/>
  <c r="I19" i="1"/>
  <c r="S19" i="1" s="1"/>
  <c r="AC19" i="1" s="1"/>
  <c r="K13" i="1"/>
  <c r="AE13" i="1" s="1"/>
  <c r="I13" i="1"/>
  <c r="S13" i="1" s="1"/>
  <c r="AC13" i="1" s="1"/>
  <c r="D7" i="1"/>
  <c r="E7" i="1"/>
  <c r="L7" i="1"/>
  <c r="J7" i="1"/>
  <c r="J9" i="1" s="1"/>
  <c r="J10" i="1" s="1"/>
  <c r="J11" i="1" s="1"/>
  <c r="H7" i="1"/>
  <c r="G7" i="1"/>
  <c r="Q7" i="1" s="1"/>
  <c r="F9" i="1"/>
  <c r="P9" i="1" s="1"/>
  <c r="F10" i="1" l="1"/>
  <c r="T7" i="1"/>
  <c r="AA7" i="1"/>
  <c r="AD7" i="1" s="1"/>
  <c r="L9" i="1"/>
  <c r="V7" i="1"/>
  <c r="AF7" i="1" s="1"/>
  <c r="D9" i="1"/>
  <c r="G9" i="1"/>
  <c r="E9" i="1"/>
  <c r="O7" i="1"/>
  <c r="Y7" i="1" s="1"/>
  <c r="I26" i="1"/>
  <c r="S24" i="1"/>
  <c r="AC24" i="1" s="1"/>
  <c r="H9" i="1"/>
  <c r="R7" i="1"/>
  <c r="AB7" i="1" s="1"/>
  <c r="D10" i="1"/>
  <c r="P10" i="1"/>
  <c r="N9" i="1"/>
  <c r="Z9" i="1"/>
  <c r="X9" i="1" s="1"/>
  <c r="J13" i="1"/>
  <c r="J15" i="1"/>
  <c r="J16" i="1" s="1"/>
  <c r="J17" i="1" s="1"/>
  <c r="F11" i="1"/>
  <c r="P11" i="1" s="1"/>
  <c r="H10" i="1" l="1"/>
  <c r="R9" i="1"/>
  <c r="AB9" i="1" s="1"/>
  <c r="E10" i="1"/>
  <c r="O9" i="1"/>
  <c r="Y9" i="1" s="1"/>
  <c r="L10" i="1"/>
  <c r="V9" i="1"/>
  <c r="AF9" i="1" s="1"/>
  <c r="N11" i="1"/>
  <c r="Z11" i="1"/>
  <c r="X11" i="1" s="1"/>
  <c r="Z10" i="1"/>
  <c r="X10" i="1" s="1"/>
  <c r="N10" i="1"/>
  <c r="N12" i="1" s="1"/>
  <c r="G10" i="1"/>
  <c r="Q9" i="1"/>
  <c r="S26" i="1"/>
  <c r="J19" i="1"/>
  <c r="J21" i="1"/>
  <c r="J22" i="1" s="1"/>
  <c r="J24" i="1" s="1"/>
  <c r="J26" i="1" s="1"/>
  <c r="D11" i="1"/>
  <c r="D12" i="1" s="1"/>
  <c r="F15" i="1"/>
  <c r="P15" i="1" s="1"/>
  <c r="F13" i="1"/>
  <c r="X12" i="1" l="1"/>
  <c r="AC26" i="1"/>
  <c r="D13" i="1"/>
  <c r="P13" i="1"/>
  <c r="L11" i="1"/>
  <c r="V10" i="1"/>
  <c r="AF10" i="1" s="1"/>
  <c r="H11" i="1"/>
  <c r="R10" i="1"/>
  <c r="AB10" i="1" s="1"/>
  <c r="Z15" i="1"/>
  <c r="X15" i="1" s="1"/>
  <c r="N15" i="1"/>
  <c r="T9" i="1"/>
  <c r="AA9" i="1"/>
  <c r="AD9" i="1" s="1"/>
  <c r="G11" i="1"/>
  <c r="Q10" i="1"/>
  <c r="E11" i="1"/>
  <c r="O10" i="1"/>
  <c r="Y10" i="1" s="1"/>
  <c r="D15" i="1"/>
  <c r="F16" i="1"/>
  <c r="P16" i="1" s="1"/>
  <c r="Q11" i="1" l="1"/>
  <c r="G15" i="1"/>
  <c r="G13" i="1"/>
  <c r="Q13" i="1" s="1"/>
  <c r="N13" i="1"/>
  <c r="Z13" i="1"/>
  <c r="X13" i="1" s="1"/>
  <c r="O11" i="1"/>
  <c r="Y11" i="1" s="1"/>
  <c r="E13" i="1"/>
  <c r="O13" i="1" s="1"/>
  <c r="Y13" i="1" s="1"/>
  <c r="E15" i="1"/>
  <c r="R11" i="1"/>
  <c r="AB11" i="1" s="1"/>
  <c r="H13" i="1"/>
  <c r="R13" i="1" s="1"/>
  <c r="AB13" i="1" s="1"/>
  <c r="H15" i="1"/>
  <c r="N16" i="1"/>
  <c r="Z16" i="1"/>
  <c r="X16" i="1" s="1"/>
  <c r="AA10" i="1"/>
  <c r="AD10" i="1" s="1"/>
  <c r="T10" i="1"/>
  <c r="V11" i="1"/>
  <c r="AF11" i="1" s="1"/>
  <c r="L15" i="1"/>
  <c r="L13" i="1"/>
  <c r="V13" i="1" s="1"/>
  <c r="AF13" i="1" s="1"/>
  <c r="D16" i="1"/>
  <c r="F17" i="1"/>
  <c r="P17" i="1" s="1"/>
  <c r="L16" i="1" l="1"/>
  <c r="V15" i="1"/>
  <c r="AF15" i="1" s="1"/>
  <c r="G16" i="1"/>
  <c r="Q15" i="1"/>
  <c r="N17" i="1"/>
  <c r="N18" i="1" s="1"/>
  <c r="Z17" i="1"/>
  <c r="X17" i="1" s="1"/>
  <c r="X18" i="1" s="1"/>
  <c r="E16" i="1"/>
  <c r="O15" i="1"/>
  <c r="Y15" i="1" s="1"/>
  <c r="T11" i="1"/>
  <c r="AA11" i="1"/>
  <c r="AD11" i="1" s="1"/>
  <c r="H16" i="1"/>
  <c r="R15" i="1"/>
  <c r="AB15" i="1" s="1"/>
  <c r="T13" i="1"/>
  <c r="AA13" i="1"/>
  <c r="AD13" i="1" s="1"/>
  <c r="F19" i="1"/>
  <c r="F21" i="1"/>
  <c r="P21" i="1" s="1"/>
  <c r="D17" i="1"/>
  <c r="D18" i="1" s="1"/>
  <c r="T15" i="1" l="1"/>
  <c r="AA15" i="1"/>
  <c r="AD15" i="1" s="1"/>
  <c r="L17" i="1"/>
  <c r="V16" i="1"/>
  <c r="AF16" i="1" s="1"/>
  <c r="Z21" i="1"/>
  <c r="X21" i="1" s="1"/>
  <c r="N21" i="1"/>
  <c r="D19" i="1"/>
  <c r="P19" i="1"/>
  <c r="H17" i="1"/>
  <c r="R16" i="1"/>
  <c r="AB16" i="1" s="1"/>
  <c r="E17" i="1"/>
  <c r="O16" i="1"/>
  <c r="Y16" i="1" s="1"/>
  <c r="G17" i="1"/>
  <c r="Q16" i="1"/>
  <c r="D21" i="1"/>
  <c r="F22" i="1"/>
  <c r="P22" i="1" s="1"/>
  <c r="N22" i="1" l="1"/>
  <c r="Z22" i="1"/>
  <c r="X22" i="1" s="1"/>
  <c r="O17" i="1"/>
  <c r="Y17" i="1" s="1"/>
  <c r="E21" i="1"/>
  <c r="E18" i="1"/>
  <c r="E19" i="1" s="1"/>
  <c r="O19" i="1" s="1"/>
  <c r="Y19" i="1" s="1"/>
  <c r="N23" i="1"/>
  <c r="N19" i="1"/>
  <c r="Z19" i="1"/>
  <c r="X19" i="1" s="1"/>
  <c r="V17" i="1"/>
  <c r="AF17" i="1" s="1"/>
  <c r="L21" i="1"/>
  <c r="L19" i="1"/>
  <c r="V19" i="1" s="1"/>
  <c r="AF19" i="1" s="1"/>
  <c r="AA16" i="1"/>
  <c r="AD16" i="1" s="1"/>
  <c r="T16" i="1"/>
  <c r="Q17" i="1"/>
  <c r="G19" i="1"/>
  <c r="Q19" i="1" s="1"/>
  <c r="G21" i="1"/>
  <c r="R17" i="1"/>
  <c r="AB17" i="1" s="1"/>
  <c r="H19" i="1"/>
  <c r="R19" i="1" s="1"/>
  <c r="AB19" i="1" s="1"/>
  <c r="H21" i="1"/>
  <c r="F24" i="1"/>
  <c r="P24" i="1" s="1"/>
  <c r="D22" i="1"/>
  <c r="D23" i="1"/>
  <c r="N24" i="1" l="1"/>
  <c r="N26" i="1" s="1"/>
  <c r="Z24" i="1"/>
  <c r="X24" i="1" s="1"/>
  <c r="X26" i="1" s="1"/>
  <c r="AA19" i="1"/>
  <c r="AD19" i="1" s="1"/>
  <c r="T19" i="1"/>
  <c r="G22" i="1"/>
  <c r="Q21" i="1"/>
  <c r="E22" i="1"/>
  <c r="O21" i="1"/>
  <c r="Y21" i="1" s="1"/>
  <c r="H22" i="1"/>
  <c r="R21" i="1"/>
  <c r="AB21" i="1" s="1"/>
  <c r="AA17" i="1"/>
  <c r="AD17" i="1" s="1"/>
  <c r="T17" i="1"/>
  <c r="L22" i="1"/>
  <c r="V21" i="1"/>
  <c r="AF21" i="1" s="1"/>
  <c r="D24" i="1"/>
  <c r="D26" i="1" s="1"/>
  <c r="F26" i="1"/>
  <c r="P26" i="1" s="1"/>
  <c r="Z26" i="1" s="1"/>
  <c r="AE26" i="1" l="1"/>
  <c r="AD28" i="1" s="1"/>
  <c r="K26" i="1"/>
  <c r="J28" i="1" s="1"/>
  <c r="E24" i="1"/>
  <c r="O22" i="1"/>
  <c r="Y22" i="1" s="1"/>
  <c r="T21" i="1"/>
  <c r="AA21" i="1"/>
  <c r="AD21" i="1" s="1"/>
  <c r="L24" i="1"/>
  <c r="V22" i="1"/>
  <c r="AF22" i="1" s="1"/>
  <c r="H24" i="1"/>
  <c r="R22" i="1"/>
  <c r="AB22" i="1" s="1"/>
  <c r="G24" i="1"/>
  <c r="Q22" i="1"/>
  <c r="U26" i="1"/>
  <c r="T28" i="1" s="1"/>
  <c r="G26" i="1" l="1"/>
  <c r="Q26" i="1" s="1"/>
  <c r="Q24" i="1"/>
  <c r="L26" i="1"/>
  <c r="V24" i="1"/>
  <c r="AF24" i="1" s="1"/>
  <c r="E26" i="1"/>
  <c r="O24" i="1"/>
  <c r="Y24" i="1" s="1"/>
  <c r="AA22" i="1"/>
  <c r="AD22" i="1" s="1"/>
  <c r="T22" i="1"/>
  <c r="H26" i="1"/>
  <c r="R24" i="1"/>
  <c r="AB24" i="1" s="1"/>
  <c r="V26" i="1" l="1"/>
  <c r="L28" i="1"/>
  <c r="T24" i="1"/>
  <c r="AA24" i="1"/>
  <c r="AD24" i="1" s="1"/>
  <c r="H28" i="1"/>
  <c r="R26" i="1"/>
  <c r="O26" i="1"/>
  <c r="E28" i="1"/>
  <c r="T26" i="1"/>
  <c r="AA26" i="1"/>
  <c r="AD26" i="1" s="1"/>
  <c r="O28" i="1" l="1"/>
  <c r="Y26" i="1"/>
  <c r="Y28" i="1" s="1"/>
  <c r="R28" i="1"/>
  <c r="AB26" i="1"/>
  <c r="AB28" i="1" s="1"/>
  <c r="V28" i="1"/>
  <c r="AF26" i="1"/>
  <c r="AF28" i="1" s="1"/>
</calcChain>
</file>

<file path=xl/sharedStrings.xml><?xml version="1.0" encoding="utf-8"?>
<sst xmlns="http://schemas.openxmlformats.org/spreadsheetml/2006/main" count="58" uniqueCount="34">
  <si>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</si>
  <si>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</si>
  <si>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</si>
  <si>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</si>
  <si>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</si>
  <si>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</si>
  <si>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</si>
  <si>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</si>
  <si>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</si>
  <si>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</si>
  <si>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</si>
  <si>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</si>
  <si>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</si>
  <si>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</si>
  <si>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</si>
  <si>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</si>
  <si>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</si>
  <si>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Centre de santé LaMine de Jouvence inc.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</si>
  <si>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</si>
  <si>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</si>
  <si>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</si>
  <si>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</si>
  <si>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</si>
  <si>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</si>
  <si>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</si>
  <si>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</si>
  <si>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</si>
  <si>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</si>
  <si>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</si>
  <si>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R — Hébergement</t>
  </si>
  <si>
    <t>R — Nourriture</t>
  </si>
  <si>
    <t>R — Boisson</t>
  </si>
  <si>
    <t>R — Total</t>
  </si>
  <si>
    <t>R — P &amp; S complémentaire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</si>
</sst>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5" fillId="0" borderId="10" xfId="0" applyFont="1" applyFill="1" applyBorder="1"/>
    <xf numFmtId="0" fontId="8" fillId="0" borderId="10" xfId="0" applyFont="1" applyFill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EF86-33F0-BE43-9269-F754BA39EE10}">
  <dimension ref="B2:AR36"/>
  <sheetViews>
    <sheetView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M6" sqref="M6"/>
    </sheetView>
  </sheetViews>
  <sheetFormatPr baseColWidth="10" defaultRowHeight="16" x14ac:dyDescent="0.2"/>
  <cols>
    <col min="1" max="1" width="4.6640625" customWidth="1"/>
    <col min="2" max="2" width="28.83203125" bestFit="1" customWidth="1"/>
    <col min="3" max="3" width="5.83203125" customWidth="1"/>
    <col min="4" max="4" width="16.33203125" bestFit="1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14.83203125" bestFit="1" customWidth="1"/>
    <col min="23" max="23" width="5.83203125" customWidth="1"/>
    <col min="24" max="24" width="15" bestFit="1" customWidth="1"/>
  </cols>
  <sheetData>
    <row r="2" spans="2:33" ht="26" x14ac:dyDescent="0.3">
      <c r="B2" s="79" t="s">
        <v>17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33" ht="25" thickBot="1" x14ac:dyDescent="0.35">
      <c r="B3" s="2"/>
      <c r="C3" s="2"/>
      <c r="D3" s="2"/>
      <c r="E3" s="2"/>
      <c r="F3" s="2"/>
      <c r="G3" s="2"/>
      <c r="H3" s="2"/>
      <c r="I3" s="2"/>
    </row>
    <row r="4" spans="2:33" ht="25" thickTop="1" x14ac:dyDescent="0.3">
      <c r="B4" s="62"/>
      <c r="C4" s="73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1" x14ac:dyDescent="0.35">
      <c r="B5" s="63"/>
      <c r="C5" s="73"/>
      <c r="D5" s="71" t="s">
        <v>27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78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78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 x14ac:dyDescent="0.2">
      <c r="B6" s="64"/>
      <c r="C6" s="74"/>
      <c r="D6" s="17"/>
      <c r="E6" s="18"/>
      <c r="F6" s="18"/>
      <c r="G6" s="18"/>
      <c r="H6" s="18"/>
      <c r="I6" s="18"/>
      <c r="J6" s="18"/>
      <c r="K6" s="18"/>
      <c r="L6" s="19"/>
      <c r="M6" s="11"/>
      <c r="N6" s="20"/>
      <c r="O6" s="21"/>
      <c r="P6" s="21"/>
      <c r="Q6" s="21"/>
      <c r="R6" s="21"/>
      <c r="S6" s="21"/>
      <c r="T6" s="21"/>
      <c r="U6" s="21"/>
      <c r="V6" s="22"/>
      <c r="W6" s="23"/>
      <c r="X6" s="20"/>
      <c r="Y6" s="21"/>
      <c r="Z6" s="21"/>
      <c r="AA6" s="21"/>
      <c r="AB6" s="21"/>
      <c r="AC6" s="21"/>
      <c r="AD6" s="21"/>
      <c r="AE6" s="21"/>
      <c r="AF6" s="22"/>
      <c r="AG6" s="23"/>
    </row>
    <row r="7" spans="2:33" ht="22" x14ac:dyDescent="0.4">
      <c r="B7" s="77" t="s">
        <v>29</v>
      </c>
      <c r="C7" s="75"/>
      <c r="D7" s="72">
        <f>F7*I7*K7</f>
        <v>3660000</v>
      </c>
      <c r="E7" s="4" t="str">
        <f>E5</f>
        <v>=</v>
      </c>
      <c r="F7" s="4">
        <v>36600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f>U7/0.3</f>
        <v>100</v>
      </c>
      <c r="L7" s="6" t="str">
        <f>L5</f>
        <v>)</v>
      </c>
      <c r="M7" s="24"/>
      <c r="N7" s="39">
        <f>+P7*S7*U7</f>
        <v>1098000</v>
      </c>
      <c r="O7" s="4" t="str">
        <f>E7</f>
        <v>=</v>
      </c>
      <c r="P7" s="4">
        <f>F7</f>
        <v>36600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5">
        <v>30</v>
      </c>
      <c r="V7" s="6" t="str">
        <f>L7</f>
        <v>)</v>
      </c>
      <c r="W7" s="23"/>
      <c r="X7" s="39">
        <f>+Z7*AC7*AE7</f>
        <v>2562000</v>
      </c>
      <c r="Y7" s="4" t="str">
        <f>O7</f>
        <v>=</v>
      </c>
      <c r="Z7" s="4">
        <f>P7</f>
        <v>36600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70</v>
      </c>
      <c r="AF7" s="6" t="str">
        <f>V7</f>
        <v>)</v>
      </c>
      <c r="AG7" s="23"/>
    </row>
    <row r="8" spans="2:33" ht="19" x14ac:dyDescent="0.25">
      <c r="B8" s="66"/>
      <c r="C8" s="76"/>
      <c r="D8" s="29"/>
      <c r="E8" s="26"/>
      <c r="F8" s="26"/>
      <c r="G8" s="26"/>
      <c r="H8" s="26"/>
      <c r="I8" s="26"/>
      <c r="J8" s="26"/>
      <c r="K8" s="27"/>
      <c r="L8" s="28"/>
      <c r="M8" s="24"/>
      <c r="N8" s="29"/>
      <c r="O8" s="26"/>
      <c r="P8" s="26"/>
      <c r="Q8" s="26"/>
      <c r="R8" s="26"/>
      <c r="S8" s="26"/>
      <c r="T8" s="26"/>
      <c r="U8" s="27"/>
      <c r="V8" s="28"/>
      <c r="W8" s="23"/>
      <c r="X8" s="29"/>
      <c r="Y8" s="26"/>
      <c r="Z8" s="26"/>
      <c r="AA8" s="26"/>
      <c r="AB8" s="26"/>
      <c r="AC8" s="26"/>
      <c r="AD8" s="26"/>
      <c r="AE8" s="27"/>
      <c r="AF8" s="28"/>
      <c r="AG8" s="23"/>
    </row>
    <row r="9" spans="2:33" ht="19" x14ac:dyDescent="0.25">
      <c r="B9" s="66" t="s">
        <v>21</v>
      </c>
      <c r="C9" s="76"/>
      <c r="D9" s="25">
        <f>F9*I9*K9</f>
        <v>915000</v>
      </c>
      <c r="E9" s="26" t="str">
        <f>E7</f>
        <v>=</v>
      </c>
      <c r="F9" s="26">
        <f>+F7</f>
        <v>36600</v>
      </c>
      <c r="G9" s="26" t="str">
        <f>G7</f>
        <v>x</v>
      </c>
      <c r="H9" s="26" t="str">
        <f>H7</f>
        <v>(</v>
      </c>
      <c r="I9" s="26">
        <v>1</v>
      </c>
      <c r="J9" s="26" t="str">
        <f>J7</f>
        <v>x</v>
      </c>
      <c r="K9" s="27">
        <v>25</v>
      </c>
      <c r="L9" s="28" t="str">
        <f>L7</f>
        <v>)</v>
      </c>
      <c r="M9" s="24"/>
      <c r="N9" s="25">
        <f>+P9*S9*U9</f>
        <v>732000</v>
      </c>
      <c r="O9" s="26" t="str">
        <f t="shared" ref="O9:S11" si="0">E9</f>
        <v>=</v>
      </c>
      <c r="P9" s="26">
        <f t="shared" si="0"/>
        <v>36600</v>
      </c>
      <c r="Q9" s="26" t="str">
        <f t="shared" si="0"/>
        <v>x</v>
      </c>
      <c r="R9" s="26" t="str">
        <f t="shared" si="0"/>
        <v>(</v>
      </c>
      <c r="S9" s="26">
        <f t="shared" si="0"/>
        <v>1</v>
      </c>
      <c r="T9" s="26" t="str">
        <f>Q9</f>
        <v>x</v>
      </c>
      <c r="U9" s="27">
        <v>20</v>
      </c>
      <c r="V9" s="28" t="str">
        <f>L9</f>
        <v>)</v>
      </c>
      <c r="W9" s="23"/>
      <c r="X9" s="25">
        <f>+Z9*AC9*AE9</f>
        <v>183000</v>
      </c>
      <c r="Y9" s="26" t="str">
        <f t="shared" ref="Y9:AC11" si="1">O9</f>
        <v>=</v>
      </c>
      <c r="Z9" s="26">
        <f t="shared" si="1"/>
        <v>36600</v>
      </c>
      <c r="AA9" s="26" t="str">
        <f t="shared" si="1"/>
        <v>x</v>
      </c>
      <c r="AB9" s="26" t="str">
        <f t="shared" si="1"/>
        <v>(</v>
      </c>
      <c r="AC9" s="26">
        <f t="shared" si="1"/>
        <v>1</v>
      </c>
      <c r="AD9" s="26" t="str">
        <f>AA9</f>
        <v>x</v>
      </c>
      <c r="AE9" s="27">
        <f>K9-U9</f>
        <v>5</v>
      </c>
      <c r="AF9" s="28" t="str">
        <f>V9</f>
        <v>)</v>
      </c>
      <c r="AG9" s="23"/>
    </row>
    <row r="10" spans="2:33" ht="19" x14ac:dyDescent="0.25">
      <c r="B10" s="66" t="s">
        <v>22</v>
      </c>
      <c r="C10" s="76"/>
      <c r="D10" s="25">
        <f>F10*I10*K10</f>
        <v>1098000</v>
      </c>
      <c r="E10" s="26" t="str">
        <f t="shared" ref="E10:H11" si="2">E9</f>
        <v>=</v>
      </c>
      <c r="F10" s="26">
        <f t="shared" si="2"/>
        <v>36600</v>
      </c>
      <c r="G10" s="26" t="str">
        <f t="shared" si="2"/>
        <v>x</v>
      </c>
      <c r="H10" s="26" t="str">
        <f t="shared" si="2"/>
        <v>(</v>
      </c>
      <c r="I10" s="26">
        <v>1</v>
      </c>
      <c r="J10" s="26" t="str">
        <f>J9</f>
        <v>x</v>
      </c>
      <c r="K10" s="27">
        <v>30</v>
      </c>
      <c r="L10" s="28" t="str">
        <f>L9</f>
        <v>)</v>
      </c>
      <c r="M10" s="24"/>
      <c r="N10" s="25">
        <f>+P10*S10*U10</f>
        <v>915000</v>
      </c>
      <c r="O10" s="26" t="str">
        <f t="shared" si="0"/>
        <v>=</v>
      </c>
      <c r="P10" s="26">
        <f t="shared" si="0"/>
        <v>36600</v>
      </c>
      <c r="Q10" s="26" t="str">
        <f t="shared" si="0"/>
        <v>x</v>
      </c>
      <c r="R10" s="26" t="str">
        <f t="shared" si="0"/>
        <v>(</v>
      </c>
      <c r="S10" s="26">
        <f t="shared" si="0"/>
        <v>1</v>
      </c>
      <c r="T10" s="26" t="str">
        <f>Q10</f>
        <v>x</v>
      </c>
      <c r="U10" s="27">
        <v>25</v>
      </c>
      <c r="V10" s="28" t="str">
        <f>L10</f>
        <v>)</v>
      </c>
      <c r="W10" s="23"/>
      <c r="X10" s="25">
        <f>+Z10*AC10*AE10</f>
        <v>183000</v>
      </c>
      <c r="Y10" s="26" t="str">
        <f t="shared" si="1"/>
        <v>=</v>
      </c>
      <c r="Z10" s="26">
        <f t="shared" si="1"/>
        <v>36600</v>
      </c>
      <c r="AA10" s="26" t="str">
        <f t="shared" si="1"/>
        <v>x</v>
      </c>
      <c r="AB10" s="26" t="str">
        <f t="shared" si="1"/>
        <v>(</v>
      </c>
      <c r="AC10" s="26">
        <f t="shared" si="1"/>
        <v>1</v>
      </c>
      <c r="AD10" s="26" t="str">
        <f>AA10</f>
        <v>x</v>
      </c>
      <c r="AE10" s="27">
        <f t="shared" ref="AE10:AE11" si="3">K10-U10</f>
        <v>5</v>
      </c>
      <c r="AF10" s="28" t="str">
        <f>V10</f>
        <v>)</v>
      </c>
      <c r="AG10" s="23"/>
    </row>
    <row r="11" spans="2:33" ht="19" x14ac:dyDescent="0.25">
      <c r="B11" s="66" t="s">
        <v>23</v>
      </c>
      <c r="C11" s="76"/>
      <c r="D11" s="25">
        <f>F11*I11*K11</f>
        <v>1830000</v>
      </c>
      <c r="E11" s="26" t="str">
        <f t="shared" si="2"/>
        <v>=</v>
      </c>
      <c r="F11" s="26">
        <f t="shared" si="2"/>
        <v>36600</v>
      </c>
      <c r="G11" s="26" t="str">
        <f t="shared" si="2"/>
        <v>x</v>
      </c>
      <c r="H11" s="26" t="str">
        <f t="shared" si="2"/>
        <v>(</v>
      </c>
      <c r="I11" s="26">
        <v>1</v>
      </c>
      <c r="J11" s="26" t="str">
        <f>J10</f>
        <v>x</v>
      </c>
      <c r="K11" s="27">
        <f>U11/0.9</f>
        <v>50</v>
      </c>
      <c r="L11" s="28" t="str">
        <f>L10</f>
        <v>)</v>
      </c>
      <c r="M11" s="24"/>
      <c r="N11" s="25">
        <f>+P11*S11*U11</f>
        <v>1647000</v>
      </c>
      <c r="O11" s="26" t="str">
        <f t="shared" si="0"/>
        <v>=</v>
      </c>
      <c r="P11" s="26">
        <f t="shared" si="0"/>
        <v>36600</v>
      </c>
      <c r="Q11" s="26" t="str">
        <f t="shared" si="0"/>
        <v>x</v>
      </c>
      <c r="R11" s="26" t="str">
        <f t="shared" si="0"/>
        <v>(</v>
      </c>
      <c r="S11" s="26">
        <f t="shared" si="0"/>
        <v>1</v>
      </c>
      <c r="T11" s="26" t="str">
        <f>Q11</f>
        <v>x</v>
      </c>
      <c r="U11" s="27">
        <v>45</v>
      </c>
      <c r="V11" s="28" t="str">
        <f>L11</f>
        <v>)</v>
      </c>
      <c r="W11" s="23"/>
      <c r="X11" s="25">
        <f>+Z11*AC11*AE11</f>
        <v>183000</v>
      </c>
      <c r="Y11" s="26" t="str">
        <f t="shared" si="1"/>
        <v>=</v>
      </c>
      <c r="Z11" s="26">
        <f t="shared" si="1"/>
        <v>36600</v>
      </c>
      <c r="AA11" s="26" t="str">
        <f t="shared" si="1"/>
        <v>x</v>
      </c>
      <c r="AB11" s="26" t="str">
        <f t="shared" si="1"/>
        <v>(</v>
      </c>
      <c r="AC11" s="26">
        <f t="shared" si="1"/>
        <v>1</v>
      </c>
      <c r="AD11" s="26" t="str">
        <f>AA11</f>
        <v>x</v>
      </c>
      <c r="AE11" s="27">
        <f t="shared" si="3"/>
        <v>5</v>
      </c>
      <c r="AF11" s="28" t="str">
        <f>V11</f>
        <v>)</v>
      </c>
      <c r="AG11" s="23"/>
    </row>
    <row r="12" spans="2:33" ht="22" x14ac:dyDescent="0.4">
      <c r="B12" s="66" t="s">
        <v>18</v>
      </c>
      <c r="C12" s="76"/>
      <c r="D12" s="30">
        <f>+(D9+D10+D11)</f>
        <v>3843000</v>
      </c>
      <c r="E12" s="26"/>
      <c r="F12" s="26"/>
      <c r="G12" s="26"/>
      <c r="H12" s="26"/>
      <c r="I12" s="26"/>
      <c r="J12" s="26"/>
      <c r="K12" s="27"/>
      <c r="L12" s="28"/>
      <c r="M12" s="24"/>
      <c r="N12" s="30">
        <f>+N9+N10+N11</f>
        <v>3294000</v>
      </c>
      <c r="O12" s="26"/>
      <c r="P12" s="26"/>
      <c r="Q12" s="26"/>
      <c r="R12" s="26"/>
      <c r="S12" s="26"/>
      <c r="T12" s="26"/>
      <c r="U12" s="27"/>
      <c r="V12" s="28"/>
      <c r="W12" s="23"/>
      <c r="X12" s="30">
        <f>+X9+X10+X11</f>
        <v>549000</v>
      </c>
      <c r="Y12" s="26"/>
      <c r="Z12" s="26"/>
      <c r="AA12" s="26"/>
      <c r="AB12" s="26"/>
      <c r="AC12" s="26"/>
      <c r="AD12" s="26"/>
      <c r="AE12" s="27"/>
      <c r="AF12" s="28"/>
      <c r="AG12" s="23"/>
    </row>
    <row r="13" spans="2:33" ht="19" x14ac:dyDescent="0.25">
      <c r="B13" s="65" t="s">
        <v>30</v>
      </c>
      <c r="C13" s="75"/>
      <c r="D13" s="39">
        <f>F13*I13*K13</f>
        <v>3843000</v>
      </c>
      <c r="E13" s="4" t="str">
        <f>E11</f>
        <v>=</v>
      </c>
      <c r="F13" s="4">
        <f>F11</f>
        <v>36600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35</v>
      </c>
      <c r="L13" s="6" t="str">
        <f>L11</f>
        <v>)</v>
      </c>
      <c r="M13" s="24"/>
      <c r="N13" s="39">
        <f>+P13*S13*U13</f>
        <v>3294000</v>
      </c>
      <c r="O13" s="4" t="str">
        <f>E13</f>
        <v>=</v>
      </c>
      <c r="P13" s="4">
        <f>F13</f>
        <v>36600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30</v>
      </c>
      <c r="V13" s="6" t="str">
        <f>L13</f>
        <v>)</v>
      </c>
      <c r="W13" s="23"/>
      <c r="X13" s="39">
        <f>Z13*AC13*AE13</f>
        <v>549000</v>
      </c>
      <c r="Y13" s="4" t="str">
        <f>O13</f>
        <v>=</v>
      </c>
      <c r="Z13" s="4">
        <f>P13</f>
        <v>36600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5</v>
      </c>
      <c r="AF13" s="6" t="str">
        <f>V13</f>
        <v>)</v>
      </c>
      <c r="AG13" s="23"/>
    </row>
    <row r="14" spans="2:33" ht="19" x14ac:dyDescent="0.25">
      <c r="B14" s="66"/>
      <c r="C14" s="76"/>
      <c r="D14" s="29"/>
      <c r="E14" s="26"/>
      <c r="F14" s="26"/>
      <c r="G14" s="26"/>
      <c r="H14" s="26"/>
      <c r="I14" s="26"/>
      <c r="J14" s="26"/>
      <c r="K14" s="27"/>
      <c r="L14" s="28"/>
      <c r="M14" s="24"/>
      <c r="N14" s="29"/>
      <c r="O14" s="26"/>
      <c r="P14" s="26"/>
      <c r="Q14" s="26"/>
      <c r="R14" s="26"/>
      <c r="S14" s="26"/>
      <c r="T14" s="26"/>
      <c r="U14" s="27"/>
      <c r="V14" s="28"/>
      <c r="W14" s="23"/>
      <c r="X14" s="29"/>
      <c r="Y14" s="26"/>
      <c r="Z14" s="26"/>
      <c r="AA14" s="26"/>
      <c r="AB14" s="26"/>
      <c r="AC14" s="26"/>
      <c r="AD14" s="26"/>
      <c r="AE14" s="27"/>
      <c r="AF14" s="28"/>
      <c r="AG14" s="23"/>
    </row>
    <row r="15" spans="2:33" ht="19" x14ac:dyDescent="0.25">
      <c r="B15" s="66" t="s">
        <v>24</v>
      </c>
      <c r="C15" s="76"/>
      <c r="D15" s="25">
        <f>F15*I15*K15</f>
        <v>549000</v>
      </c>
      <c r="E15" s="26" t="str">
        <f>E11</f>
        <v>=</v>
      </c>
      <c r="F15" s="26">
        <f>F11</f>
        <v>36600</v>
      </c>
      <c r="G15" s="26" t="str">
        <f>G11</f>
        <v>x</v>
      </c>
      <c r="H15" s="26" t="str">
        <f>H11</f>
        <v>(</v>
      </c>
      <c r="I15" s="26">
        <v>1</v>
      </c>
      <c r="J15" s="26" t="str">
        <f>J11</f>
        <v>x</v>
      </c>
      <c r="K15" s="27">
        <f>U15/0.8</f>
        <v>15</v>
      </c>
      <c r="L15" s="28" t="str">
        <f>L11</f>
        <v>)</v>
      </c>
      <c r="M15" s="24"/>
      <c r="N15" s="25">
        <f>+P15*S15*U15</f>
        <v>439200</v>
      </c>
      <c r="O15" s="26" t="str">
        <f t="shared" ref="O15:S17" si="4">E15</f>
        <v>=</v>
      </c>
      <c r="P15" s="26">
        <f t="shared" si="4"/>
        <v>36600</v>
      </c>
      <c r="Q15" s="26" t="str">
        <f t="shared" si="4"/>
        <v>x</v>
      </c>
      <c r="R15" s="26" t="str">
        <f t="shared" si="4"/>
        <v>(</v>
      </c>
      <c r="S15" s="26">
        <f t="shared" si="4"/>
        <v>1</v>
      </c>
      <c r="T15" s="26" t="str">
        <f>Q15</f>
        <v>x</v>
      </c>
      <c r="U15" s="27">
        <v>12</v>
      </c>
      <c r="V15" s="28" t="str">
        <f>L15</f>
        <v>)</v>
      </c>
      <c r="W15" s="23"/>
      <c r="X15" s="25">
        <f>+Z15*AC15*AE15</f>
        <v>109800</v>
      </c>
      <c r="Y15" s="26" t="str">
        <f t="shared" ref="Y15:AC17" si="5">O15</f>
        <v>=</v>
      </c>
      <c r="Z15" s="26">
        <f t="shared" si="5"/>
        <v>36600</v>
      </c>
      <c r="AA15" s="26" t="str">
        <f t="shared" si="5"/>
        <v>x</v>
      </c>
      <c r="AB15" s="26" t="str">
        <f t="shared" si="5"/>
        <v>(</v>
      </c>
      <c r="AC15" s="26">
        <f t="shared" si="5"/>
        <v>1</v>
      </c>
      <c r="AD15" s="26" t="str">
        <f>AA15</f>
        <v>x</v>
      </c>
      <c r="AE15" s="27">
        <f>K15-U15</f>
        <v>3</v>
      </c>
      <c r="AF15" s="28" t="str">
        <f>V15</f>
        <v>)</v>
      </c>
      <c r="AG15" s="23"/>
    </row>
    <row r="16" spans="2:33" ht="19" x14ac:dyDescent="0.25">
      <c r="B16" s="66" t="s">
        <v>25</v>
      </c>
      <c r="C16" s="76"/>
      <c r="D16" s="25">
        <f>F16*I16*K16</f>
        <v>549000</v>
      </c>
      <c r="E16" s="26" t="str">
        <f t="shared" ref="E16:H17" si="6">E15</f>
        <v>=</v>
      </c>
      <c r="F16" s="26">
        <f t="shared" si="6"/>
        <v>36600</v>
      </c>
      <c r="G16" s="26" t="str">
        <f t="shared" si="6"/>
        <v>x</v>
      </c>
      <c r="H16" s="26" t="str">
        <f t="shared" si="6"/>
        <v>(</v>
      </c>
      <c r="I16" s="26">
        <v>1</v>
      </c>
      <c r="J16" s="26" t="str">
        <f>J15</f>
        <v>x</v>
      </c>
      <c r="K16" s="27">
        <f>U16/0.8</f>
        <v>15</v>
      </c>
      <c r="L16" s="28" t="str">
        <f>L15</f>
        <v>)</v>
      </c>
      <c r="M16" s="24"/>
      <c r="N16" s="25">
        <f>+P16*S16*U16</f>
        <v>439200</v>
      </c>
      <c r="O16" s="26" t="str">
        <f t="shared" si="4"/>
        <v>=</v>
      </c>
      <c r="P16" s="26">
        <f t="shared" si="4"/>
        <v>36600</v>
      </c>
      <c r="Q16" s="26" t="str">
        <f t="shared" si="4"/>
        <v>x</v>
      </c>
      <c r="R16" s="26" t="str">
        <f t="shared" si="4"/>
        <v>(</v>
      </c>
      <c r="S16" s="26">
        <f t="shared" si="4"/>
        <v>1</v>
      </c>
      <c r="T16" s="26" t="str">
        <f>Q16</f>
        <v>x</v>
      </c>
      <c r="U16" s="27">
        <v>12</v>
      </c>
      <c r="V16" s="28" t="str">
        <f>L16</f>
        <v>)</v>
      </c>
      <c r="W16" s="23"/>
      <c r="X16" s="25">
        <f>+Z16*AC16*AE16</f>
        <v>109800</v>
      </c>
      <c r="Y16" s="26" t="str">
        <f t="shared" si="5"/>
        <v>=</v>
      </c>
      <c r="Z16" s="26">
        <f t="shared" si="5"/>
        <v>36600</v>
      </c>
      <c r="AA16" s="26" t="str">
        <f t="shared" si="5"/>
        <v>x</v>
      </c>
      <c r="AB16" s="26" t="str">
        <f t="shared" si="5"/>
        <v>(</v>
      </c>
      <c r="AC16" s="26">
        <f t="shared" si="5"/>
        <v>1</v>
      </c>
      <c r="AD16" s="26" t="str">
        <f>AA16</f>
        <v>x</v>
      </c>
      <c r="AE16" s="27">
        <f>K16-U16</f>
        <v>3</v>
      </c>
      <c r="AF16" s="28" t="str">
        <f>V16</f>
        <v>)</v>
      </c>
      <c r="AG16" s="23"/>
    </row>
    <row r="17" spans="2:44" ht="22" x14ac:dyDescent="0.4">
      <c r="B17" s="66" t="s">
        <v>26</v>
      </c>
      <c r="C17" s="76"/>
      <c r="D17" s="30">
        <f>F17*I17*K17</f>
        <v>549000</v>
      </c>
      <c r="E17" s="26" t="str">
        <f t="shared" si="6"/>
        <v>=</v>
      </c>
      <c r="F17" s="26">
        <f t="shared" si="6"/>
        <v>36600</v>
      </c>
      <c r="G17" s="26" t="str">
        <f t="shared" si="6"/>
        <v>x</v>
      </c>
      <c r="H17" s="26" t="str">
        <f t="shared" si="6"/>
        <v>(</v>
      </c>
      <c r="I17" s="26">
        <v>1</v>
      </c>
      <c r="J17" s="26" t="str">
        <f>J16</f>
        <v>x</v>
      </c>
      <c r="K17" s="27">
        <f>U17/0.8</f>
        <v>15</v>
      </c>
      <c r="L17" s="28" t="str">
        <f>L16</f>
        <v>)</v>
      </c>
      <c r="M17" s="24"/>
      <c r="N17" s="25">
        <f>+P17*S17*U17</f>
        <v>439200</v>
      </c>
      <c r="O17" s="26" t="str">
        <f t="shared" si="4"/>
        <v>=</v>
      </c>
      <c r="P17" s="26">
        <f t="shared" si="4"/>
        <v>36600</v>
      </c>
      <c r="Q17" s="26" t="str">
        <f t="shared" si="4"/>
        <v>x</v>
      </c>
      <c r="R17" s="26" t="str">
        <f t="shared" si="4"/>
        <v>(</v>
      </c>
      <c r="S17" s="26">
        <f t="shared" si="4"/>
        <v>1</v>
      </c>
      <c r="T17" s="26" t="str">
        <f>Q17</f>
        <v>x</v>
      </c>
      <c r="U17" s="27">
        <v>12</v>
      </c>
      <c r="V17" s="28" t="str">
        <f>L17</f>
        <v>)</v>
      </c>
      <c r="W17" s="23"/>
      <c r="X17" s="25">
        <f>+Z17*AC17*AE17</f>
        <v>109800</v>
      </c>
      <c r="Y17" s="26" t="str">
        <f t="shared" si="5"/>
        <v>=</v>
      </c>
      <c r="Z17" s="26">
        <f t="shared" si="5"/>
        <v>36600</v>
      </c>
      <c r="AA17" s="26" t="str">
        <f t="shared" si="5"/>
        <v>x</v>
      </c>
      <c r="AB17" s="26" t="str">
        <f t="shared" si="5"/>
        <v>(</v>
      </c>
      <c r="AC17" s="26">
        <f t="shared" si="5"/>
        <v>1</v>
      </c>
      <c r="AD17" s="26" t="str">
        <f>AA17</f>
        <v>x</v>
      </c>
      <c r="AE17" s="27">
        <f>K17-U17</f>
        <v>3</v>
      </c>
      <c r="AF17" s="28" t="str">
        <f>V17</f>
        <v>)</v>
      </c>
      <c r="AG17" s="23"/>
    </row>
    <row r="18" spans="2:44" ht="22" x14ac:dyDescent="0.4">
      <c r="B18" s="66" t="s">
        <v>19</v>
      </c>
      <c r="C18" s="76"/>
      <c r="D18" s="25">
        <f>+(D15+D16+D17)</f>
        <v>1647000</v>
      </c>
      <c r="E18" s="26" t="str">
        <f>E17</f>
        <v>=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7" t="s">
        <v>9</v>
      </c>
      <c r="L18" s="28" t="s">
        <v>9</v>
      </c>
      <c r="M18" s="24"/>
      <c r="N18" s="30">
        <f>+N15+N16+N17</f>
        <v>1317600</v>
      </c>
      <c r="O18" s="26" t="s">
        <v>9</v>
      </c>
      <c r="P18" s="26"/>
      <c r="Q18" s="26"/>
      <c r="R18" s="26"/>
      <c r="S18" s="26"/>
      <c r="T18" s="26"/>
      <c r="U18" s="27"/>
      <c r="V18" s="28"/>
      <c r="W18" s="23"/>
      <c r="X18" s="30">
        <f>+X15+X16+X17</f>
        <v>329400</v>
      </c>
      <c r="Y18" s="26"/>
      <c r="Z18" s="26"/>
      <c r="AA18" s="26"/>
      <c r="AB18" s="26"/>
      <c r="AC18" s="26"/>
      <c r="AD18" s="26"/>
      <c r="AE18" s="27"/>
      <c r="AF18" s="28"/>
      <c r="AG18" s="23"/>
    </row>
    <row r="19" spans="2:44" ht="19" x14ac:dyDescent="0.25">
      <c r="B19" s="65" t="s">
        <v>31</v>
      </c>
      <c r="C19" s="75"/>
      <c r="D19" s="39">
        <f>+F19*I19*K19</f>
        <v>1647000</v>
      </c>
      <c r="E19" s="4" t="str">
        <f>E18</f>
        <v>=</v>
      </c>
      <c r="F19" s="4">
        <f>F17</f>
        <v>36600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15</v>
      </c>
      <c r="L19" s="6" t="str">
        <f>L17</f>
        <v>)</v>
      </c>
      <c r="M19" s="24"/>
      <c r="N19" s="39">
        <f>+P19*S19*U19</f>
        <v>1317600</v>
      </c>
      <c r="O19" s="4" t="str">
        <f>E19</f>
        <v>=</v>
      </c>
      <c r="P19" s="4">
        <f>F19</f>
        <v>36600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12</v>
      </c>
      <c r="V19" s="6" t="str">
        <f>L19</f>
        <v>)</v>
      </c>
      <c r="W19" s="23"/>
      <c r="X19" s="39">
        <f>+Z19*AC19*AE19</f>
        <v>329400</v>
      </c>
      <c r="Y19" s="4" t="str">
        <f>O19</f>
        <v>=</v>
      </c>
      <c r="Z19" s="4">
        <f>P19</f>
        <v>36600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3</v>
      </c>
      <c r="AF19" s="6" t="str">
        <f>V19</f>
        <v>)</v>
      </c>
      <c r="AG19" s="23"/>
    </row>
    <row r="20" spans="2:44" ht="19" x14ac:dyDescent="0.25">
      <c r="B20" s="66"/>
      <c r="C20" s="76"/>
      <c r="D20" s="29"/>
      <c r="E20" s="26"/>
      <c r="F20" s="26"/>
      <c r="G20" s="26"/>
      <c r="H20" s="26"/>
      <c r="I20" s="26"/>
      <c r="J20" s="26"/>
      <c r="K20" s="27"/>
      <c r="L20" s="28"/>
      <c r="M20" s="24"/>
      <c r="N20" s="29"/>
      <c r="O20" s="26"/>
      <c r="P20" s="26"/>
      <c r="Q20" s="26"/>
      <c r="R20" s="26"/>
      <c r="S20" s="26"/>
      <c r="T20" s="26"/>
      <c r="U20" s="27"/>
      <c r="V20" s="28"/>
      <c r="W20" s="23"/>
      <c r="X20" s="29"/>
      <c r="Y20" s="26"/>
      <c r="Z20" s="26"/>
      <c r="AA20" s="26"/>
      <c r="AB20" s="26"/>
      <c r="AC20" s="26"/>
      <c r="AD20" s="26"/>
      <c r="AE20" s="27"/>
      <c r="AF20" s="28"/>
      <c r="AG20" s="23"/>
    </row>
    <row r="21" spans="2:44" ht="19" x14ac:dyDescent="0.25">
      <c r="B21" s="66" t="s">
        <v>16</v>
      </c>
      <c r="C21" s="76"/>
      <c r="D21" s="25">
        <f>+F21*I21*K21</f>
        <v>3660000</v>
      </c>
      <c r="E21" s="26" t="str">
        <f>E17</f>
        <v>=</v>
      </c>
      <c r="F21" s="26">
        <f>F17</f>
        <v>36600</v>
      </c>
      <c r="G21" s="26" t="str">
        <f>G17</f>
        <v>x</v>
      </c>
      <c r="H21" s="26" t="str">
        <f>H17</f>
        <v>(</v>
      </c>
      <c r="I21" s="26">
        <v>1</v>
      </c>
      <c r="J21" s="26" t="str">
        <f>J17</f>
        <v>x</v>
      </c>
      <c r="K21" s="27">
        <v>100</v>
      </c>
      <c r="L21" s="28" t="str">
        <f>L17</f>
        <v>)</v>
      </c>
      <c r="M21" s="24"/>
      <c r="N21" s="25">
        <f>+P21*S21*U21</f>
        <v>915000</v>
      </c>
      <c r="O21" s="26" t="str">
        <f t="shared" ref="O21:S22" si="7">E21</f>
        <v>=</v>
      </c>
      <c r="P21" s="26">
        <f t="shared" si="7"/>
        <v>36600</v>
      </c>
      <c r="Q21" s="26" t="str">
        <f t="shared" si="7"/>
        <v>x</v>
      </c>
      <c r="R21" s="26" t="str">
        <f t="shared" si="7"/>
        <v>(</v>
      </c>
      <c r="S21" s="26">
        <f t="shared" si="7"/>
        <v>1</v>
      </c>
      <c r="T21" s="26" t="str">
        <f>Q21</f>
        <v>x</v>
      </c>
      <c r="U21" s="27">
        <v>25</v>
      </c>
      <c r="V21" s="28" t="str">
        <f>L21</f>
        <v>)</v>
      </c>
      <c r="W21" s="23"/>
      <c r="X21" s="25">
        <f>+Z21*AC21*AE21</f>
        <v>2745000</v>
      </c>
      <c r="Y21" s="26" t="str">
        <f t="shared" ref="Y21:AC22" si="8">O21</f>
        <v>=</v>
      </c>
      <c r="Z21" s="26">
        <f t="shared" si="8"/>
        <v>36600</v>
      </c>
      <c r="AA21" s="26" t="str">
        <f t="shared" si="8"/>
        <v>x</v>
      </c>
      <c r="AB21" s="26" t="str">
        <f t="shared" si="8"/>
        <v>(</v>
      </c>
      <c r="AC21" s="26">
        <f t="shared" si="8"/>
        <v>1</v>
      </c>
      <c r="AD21" s="26" t="str">
        <f>AA21</f>
        <v>x</v>
      </c>
      <c r="AE21" s="27">
        <f>K21-U21</f>
        <v>75</v>
      </c>
      <c r="AF21" s="28" t="str">
        <f>V21</f>
        <v>)</v>
      </c>
      <c r="AG21" s="23"/>
    </row>
    <row r="22" spans="2:44" ht="19" x14ac:dyDescent="0.25">
      <c r="B22" s="66" t="s">
        <v>1</v>
      </c>
      <c r="C22" s="76"/>
      <c r="D22" s="25">
        <f>+F22*I22*K22</f>
        <v>1830000</v>
      </c>
      <c r="E22" s="26" t="str">
        <f>E21</f>
        <v>=</v>
      </c>
      <c r="F22" s="26">
        <f>F21</f>
        <v>36600</v>
      </c>
      <c r="G22" s="26" t="str">
        <f>G21</f>
        <v>x</v>
      </c>
      <c r="H22" s="26" t="str">
        <f>H21</f>
        <v>(</v>
      </c>
      <c r="I22" s="26">
        <v>1</v>
      </c>
      <c r="J22" s="26" t="str">
        <f>J21</f>
        <v>x</v>
      </c>
      <c r="K22" s="27">
        <v>50</v>
      </c>
      <c r="L22" s="28" t="str">
        <f>L21</f>
        <v>)</v>
      </c>
      <c r="M22" s="24"/>
      <c r="N22" s="25">
        <f>+P22*S22*U22</f>
        <v>549000</v>
      </c>
      <c r="O22" s="26" t="str">
        <f t="shared" si="7"/>
        <v>=</v>
      </c>
      <c r="P22" s="26">
        <f t="shared" si="7"/>
        <v>36600</v>
      </c>
      <c r="Q22" s="26" t="str">
        <f t="shared" si="7"/>
        <v>x</v>
      </c>
      <c r="R22" s="26" t="str">
        <f t="shared" si="7"/>
        <v>(</v>
      </c>
      <c r="S22" s="26">
        <f t="shared" si="7"/>
        <v>1</v>
      </c>
      <c r="T22" s="26" t="str">
        <f>Q22</f>
        <v>x</v>
      </c>
      <c r="U22" s="27">
        <v>15</v>
      </c>
      <c r="V22" s="28" t="str">
        <f>L22</f>
        <v>)</v>
      </c>
      <c r="W22" s="23"/>
      <c r="X22" s="25">
        <f>+Z22*AC22*AE22</f>
        <v>1281000</v>
      </c>
      <c r="Y22" s="26" t="str">
        <f t="shared" si="8"/>
        <v>=</v>
      </c>
      <c r="Z22" s="26">
        <f t="shared" si="8"/>
        <v>36600</v>
      </c>
      <c r="AA22" s="26" t="str">
        <f t="shared" si="8"/>
        <v>x</v>
      </c>
      <c r="AB22" s="26" t="str">
        <f t="shared" si="8"/>
        <v>(</v>
      </c>
      <c r="AC22" s="26">
        <f t="shared" si="8"/>
        <v>1</v>
      </c>
      <c r="AD22" s="26" t="str">
        <f>AA22</f>
        <v>x</v>
      </c>
      <c r="AE22" s="27">
        <f>K22-U22</f>
        <v>35</v>
      </c>
      <c r="AF22" s="28" t="str">
        <f>V22</f>
        <v>)</v>
      </c>
      <c r="AG22" s="23"/>
    </row>
    <row r="23" spans="2:44" ht="22" x14ac:dyDescent="0.4">
      <c r="B23" s="66" t="s">
        <v>20</v>
      </c>
      <c r="C23" s="76"/>
      <c r="D23" s="30">
        <f>+D21+D22</f>
        <v>5490000</v>
      </c>
      <c r="E23" s="26"/>
      <c r="F23" s="26"/>
      <c r="G23" s="26"/>
      <c r="H23" s="26"/>
      <c r="I23" s="26"/>
      <c r="J23" s="26"/>
      <c r="K23" s="26"/>
      <c r="L23" s="28"/>
      <c r="M23" s="24"/>
      <c r="N23" s="30">
        <f>+N21+N22</f>
        <v>1464000</v>
      </c>
      <c r="O23" s="26"/>
      <c r="P23" s="26"/>
      <c r="Q23" s="26"/>
      <c r="R23" s="26"/>
      <c r="S23" s="26"/>
      <c r="T23" s="26"/>
      <c r="U23" s="27"/>
      <c r="V23" s="28"/>
      <c r="W23" s="23"/>
      <c r="X23" s="43"/>
      <c r="Y23" s="26"/>
      <c r="Z23" s="26"/>
      <c r="AA23" s="26"/>
      <c r="AB23" s="26"/>
      <c r="AC23" s="26"/>
      <c r="AD23" s="26"/>
      <c r="AE23" s="27"/>
      <c r="AF23" s="28"/>
      <c r="AG23" s="23"/>
    </row>
    <row r="24" spans="2:44" ht="19" x14ac:dyDescent="0.25">
      <c r="B24" s="77" t="s">
        <v>33</v>
      </c>
      <c r="C24" s="68"/>
      <c r="D24" s="39">
        <f>F24*I24*K24</f>
        <v>5490000</v>
      </c>
      <c r="E24" s="4" t="str">
        <f>E22</f>
        <v>=</v>
      </c>
      <c r="F24" s="4">
        <f>F22</f>
        <v>36600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75</v>
      </c>
      <c r="L24" s="6" t="str">
        <f>L22</f>
        <v>)</v>
      </c>
      <c r="M24" s="24"/>
      <c r="N24" s="39">
        <f>+P24*S24*U24</f>
        <v>1464000</v>
      </c>
      <c r="O24" s="4" t="str">
        <f>E24</f>
        <v>=</v>
      </c>
      <c r="P24" s="4">
        <f>F24</f>
        <v>36600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20</v>
      </c>
      <c r="V24" s="6" t="str">
        <f>L24</f>
        <v>)</v>
      </c>
      <c r="W24" s="23"/>
      <c r="X24" s="39">
        <f>+Z24*AC24*AE24</f>
        <v>4026000</v>
      </c>
      <c r="Y24" s="4" t="str">
        <f>O24</f>
        <v>=</v>
      </c>
      <c r="Z24" s="4">
        <f>P24</f>
        <v>36600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55</v>
      </c>
      <c r="AF24" s="6" t="str">
        <f>V24</f>
        <v>)</v>
      </c>
      <c r="AG24" s="2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9" x14ac:dyDescent="0.25">
      <c r="B25" s="67"/>
      <c r="C25" s="69"/>
      <c r="D25" s="29"/>
      <c r="E25" s="26"/>
      <c r="F25" s="26"/>
      <c r="G25" s="26"/>
      <c r="H25" s="26"/>
      <c r="I25" s="26"/>
      <c r="J25" s="26"/>
      <c r="K25" s="26"/>
      <c r="L25" s="28"/>
      <c r="M25" s="24"/>
      <c r="N25" s="29"/>
      <c r="O25" s="26"/>
      <c r="P25" s="26"/>
      <c r="Q25" s="26"/>
      <c r="R25" s="26"/>
      <c r="S25" s="26"/>
      <c r="T25" s="26"/>
      <c r="U25" s="27"/>
      <c r="V25" s="28"/>
      <c r="W25" s="23"/>
      <c r="X25" s="29"/>
      <c r="Y25" s="26"/>
      <c r="Z25" s="26" t="s">
        <v>9</v>
      </c>
      <c r="AA25" s="26"/>
      <c r="AB25" s="26"/>
      <c r="AC25" s="26"/>
      <c r="AD25" s="26"/>
      <c r="AE25" s="27"/>
      <c r="AF25" s="28"/>
      <c r="AG25" s="2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2" x14ac:dyDescent="0.4">
      <c r="B26" s="77" t="s">
        <v>32</v>
      </c>
      <c r="C26" s="68"/>
      <c r="D26" s="40">
        <f>+D24+D19+D13+D7</f>
        <v>14640000</v>
      </c>
      <c r="E26" s="4" t="str">
        <f>E24</f>
        <v>=</v>
      </c>
      <c r="F26" s="32">
        <f>F24</f>
        <v>36600</v>
      </c>
      <c r="G26" s="4" t="str">
        <f>G24</f>
        <v>x</v>
      </c>
      <c r="H26" s="4" t="str">
        <f>H24</f>
        <v>(</v>
      </c>
      <c r="I26" s="32">
        <f>+I24+I19+I13+I7</f>
        <v>9</v>
      </c>
      <c r="J26" s="4" t="str">
        <f>J24</f>
        <v>x</v>
      </c>
      <c r="K26" s="31">
        <f>D26/F26/I26</f>
        <v>44.444444444444443</v>
      </c>
      <c r="L26" s="6" t="str">
        <f>L24</f>
        <v>)</v>
      </c>
      <c r="M26" s="24"/>
      <c r="N26" s="40">
        <f>+N24+N19+N13+N7</f>
        <v>7173600</v>
      </c>
      <c r="O26" s="4" t="str">
        <f>E26</f>
        <v>=</v>
      </c>
      <c r="P26" s="32">
        <f>F26</f>
        <v>36600</v>
      </c>
      <c r="Q26" s="4" t="str">
        <f>G26</f>
        <v>x</v>
      </c>
      <c r="R26" s="4" t="str">
        <f>H26</f>
        <v>(</v>
      </c>
      <c r="S26" s="4">
        <f>I26</f>
        <v>9</v>
      </c>
      <c r="T26" s="4" t="str">
        <f>Q26</f>
        <v>x</v>
      </c>
      <c r="U26" s="31">
        <f>N26/P26/S26</f>
        <v>21.777777777777779</v>
      </c>
      <c r="V26" s="6" t="str">
        <f>L26</f>
        <v>)</v>
      </c>
      <c r="W26" s="23"/>
      <c r="X26" s="40">
        <f>+X24+X19+X13+X7</f>
        <v>7466400</v>
      </c>
      <c r="Y26" s="4" t="str">
        <f>O26</f>
        <v>=</v>
      </c>
      <c r="Z26" s="32">
        <f>P26</f>
        <v>36600</v>
      </c>
      <c r="AA26" s="4" t="str">
        <f>Q26</f>
        <v>x</v>
      </c>
      <c r="AB26" s="4" t="str">
        <f>R26</f>
        <v>(</v>
      </c>
      <c r="AC26" s="32">
        <f>S26</f>
        <v>9</v>
      </c>
      <c r="AD26" s="4" t="str">
        <f>AA26</f>
        <v>x</v>
      </c>
      <c r="AE26" s="42">
        <f>+X26/Z26/AC26</f>
        <v>22.666666666666668</v>
      </c>
      <c r="AF26" s="6" t="str">
        <f>V26</f>
        <v>)</v>
      </c>
      <c r="AG26" s="23"/>
      <c r="AH26" s="44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2" x14ac:dyDescent="0.4">
      <c r="B27" s="68"/>
      <c r="C27" s="68"/>
      <c r="D27" s="51"/>
      <c r="E27" s="47"/>
      <c r="F27" s="48"/>
      <c r="G27" s="47"/>
      <c r="H27" s="47"/>
      <c r="I27" s="48"/>
      <c r="J27" s="47"/>
      <c r="K27" s="46"/>
      <c r="L27" s="49"/>
      <c r="M27" s="50"/>
      <c r="N27" s="51"/>
      <c r="O27" s="47"/>
      <c r="P27" s="48"/>
      <c r="Q27" s="47"/>
      <c r="R27" s="47"/>
      <c r="S27" s="47"/>
      <c r="T27" s="47"/>
      <c r="U27" s="46"/>
      <c r="V27" s="49"/>
      <c r="W27" s="52"/>
      <c r="X27" s="51"/>
      <c r="Y27" s="47"/>
      <c r="Z27" s="48"/>
      <c r="AA27" s="47"/>
      <c r="AB27" s="47"/>
      <c r="AC27" s="48"/>
      <c r="AD27" s="47"/>
      <c r="AE27" s="53"/>
      <c r="AF27" s="49"/>
      <c r="AG27" s="52"/>
      <c r="AH27" s="54"/>
      <c r="AI27" s="55"/>
      <c r="AJ27" s="55"/>
      <c r="AK27" s="55"/>
      <c r="AL27" s="55"/>
      <c r="AM27" s="55"/>
      <c r="AN27" s="55"/>
      <c r="AO27" s="55"/>
      <c r="AP27" s="55"/>
      <c r="AQ27" s="3"/>
      <c r="AR27" s="3"/>
    </row>
    <row r="28" spans="2:44" ht="22" x14ac:dyDescent="0.4">
      <c r="B28" s="69"/>
      <c r="C28" s="69"/>
      <c r="D28" s="60" t="s">
        <v>28</v>
      </c>
      <c r="E28" s="57" t="str">
        <f>E26</f>
        <v>=</v>
      </c>
      <c r="F28" s="58"/>
      <c r="G28" s="57"/>
      <c r="H28" s="57" t="str">
        <f>H26</f>
        <v>(</v>
      </c>
      <c r="I28" s="58"/>
      <c r="J28" s="56">
        <f>+I26*K26</f>
        <v>400</v>
      </c>
      <c r="K28" s="56"/>
      <c r="L28" s="59" t="str">
        <f>L26</f>
        <v>)</v>
      </c>
      <c r="M28" s="50"/>
      <c r="N28" s="60" t="s">
        <v>14</v>
      </c>
      <c r="O28" s="57" t="str">
        <f>+O26</f>
        <v>=</v>
      </c>
      <c r="P28" s="58"/>
      <c r="Q28" s="57"/>
      <c r="R28" s="57" t="str">
        <f>R26</f>
        <v>(</v>
      </c>
      <c r="S28" s="57"/>
      <c r="T28" s="56">
        <f>+S26*U26</f>
        <v>196</v>
      </c>
      <c r="U28" s="56"/>
      <c r="V28" s="59" t="str">
        <f>V26</f>
        <v>)</v>
      </c>
      <c r="W28" s="52"/>
      <c r="X28" s="60" t="s">
        <v>15</v>
      </c>
      <c r="Y28" s="57" t="str">
        <f>Y26</f>
        <v>=</v>
      </c>
      <c r="Z28" s="58"/>
      <c r="AA28" s="57"/>
      <c r="AB28" s="57" t="str">
        <f>AB26</f>
        <v>(</v>
      </c>
      <c r="AC28" s="58"/>
      <c r="AD28" s="56">
        <f>+AC26*AE26</f>
        <v>204</v>
      </c>
      <c r="AE28" s="61"/>
      <c r="AF28" s="59" t="str">
        <f>AF26</f>
        <v>)</v>
      </c>
      <c r="AG28" s="52"/>
      <c r="AH28" s="54"/>
      <c r="AI28" s="55"/>
      <c r="AJ28" s="55"/>
      <c r="AK28" s="55"/>
      <c r="AL28" s="55"/>
      <c r="AM28" s="55"/>
      <c r="AN28" s="55"/>
      <c r="AO28" s="55"/>
      <c r="AP28" s="55"/>
      <c r="AQ28" s="3"/>
      <c r="AR28" s="3"/>
    </row>
    <row r="29" spans="2:44" ht="20" thickBot="1" x14ac:dyDescent="0.3">
      <c r="B29" s="70"/>
      <c r="C29" s="76"/>
      <c r="D29" s="33"/>
      <c r="E29" s="34"/>
      <c r="F29" s="34"/>
      <c r="G29" s="34"/>
      <c r="H29" s="34"/>
      <c r="I29" s="34"/>
      <c r="J29" s="34"/>
      <c r="K29" s="34"/>
      <c r="L29" s="35"/>
      <c r="M29" s="36"/>
      <c r="N29" s="37"/>
      <c r="O29" s="38"/>
      <c r="P29" s="38"/>
      <c r="Q29" s="38"/>
      <c r="R29" s="38"/>
      <c r="S29" s="38"/>
      <c r="T29" s="38"/>
      <c r="U29" s="38"/>
      <c r="V29" s="41"/>
      <c r="W29" s="23"/>
      <c r="X29" s="37"/>
      <c r="Y29" s="38"/>
      <c r="Z29" s="38"/>
      <c r="AA29" s="38"/>
      <c r="AB29" s="38"/>
      <c r="AC29" s="38"/>
      <c r="AD29" s="38"/>
      <c r="AE29" s="38"/>
      <c r="AF29" s="41"/>
      <c r="AG29" s="23"/>
    </row>
    <row r="30" spans="2:44" ht="20" thickTop="1" x14ac:dyDescent="0.2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4"/>
      <c r="O30" s="24"/>
      <c r="P30" s="24"/>
      <c r="Q30" s="24"/>
      <c r="R30" s="24"/>
      <c r="S30" s="24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2:44" ht="22" x14ac:dyDescent="0.4">
      <c r="B31" s="1"/>
      <c r="C31" s="1"/>
      <c r="D31" s="1"/>
      <c r="E31" s="1"/>
      <c r="F31" s="1"/>
      <c r="G31" s="1"/>
      <c r="H31" s="1"/>
      <c r="I31" s="1"/>
      <c r="J31" s="1"/>
      <c r="K31" s="45">
        <f>+(K7+K9+K10+K11+K15+K16+K17+K21+K22)/9</f>
        <v>44.444444444444443</v>
      </c>
      <c r="L31" s="1"/>
      <c r="M31" s="1"/>
      <c r="N31" s="1"/>
      <c r="O31" s="1"/>
      <c r="P31" s="1"/>
      <c r="Q31" s="1"/>
      <c r="R31" s="1"/>
      <c r="S31" s="1"/>
    </row>
    <row r="32" spans="2:44" ht="1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9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 algorithmName="SHA-512" hashValue="EkOmkxgOKjDRdVY5GJWh7vL+cVHVG03E0X1bQYYceBV7D9/JNjFSy26FVZG7DNLWeTeH2SzizXKcX96i0lOQ7g==" saltValue="7AUo7YuTSVez3U3IefAlsQ==" spinCount="100000" sheet="1" objects="1" scenarios="1"/>
  <mergeCells count="1">
    <mergeCell ref="B2:L2"/>
  </mergeCells>
  <pageMargins left="0.7" right="0.7" top="0.75" bottom="0.75" header="0.3" footer="0.3"/>
  <ignoredErrors>
    <ignoredError sqref="E9:F9 D12 I13 I19 I24 K13 K19 K24 I26 K26 N12 N18 N23 K11 K15:K17 X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2019-11-28T17:57:06Z</dcterms:created>
  <dcterms:modified xsi:type="dcterms:W3CDTF">2020-01-26T22:00:03Z</dcterms:modified>
</cp:coreProperties>
</file>