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S30" i="1"/>
  <c r="AC30" i="1"/>
  <c r="K27" i="1"/>
  <c r="K28" i="1"/>
  <c r="K30" i="1"/>
  <c r="U30" i="1"/>
  <c r="AE30" i="1"/>
  <c r="AD32" i="1"/>
  <c r="T32" i="1"/>
  <c r="I23" i="1"/>
  <c r="S23" i="1"/>
  <c r="AC23" i="1"/>
  <c r="K19" i="1"/>
  <c r="K20" i="1"/>
  <c r="K21" i="1"/>
  <c r="K23" i="1"/>
  <c r="U23" i="1"/>
  <c r="AE23" i="1"/>
  <c r="AD25" i="1"/>
  <c r="T25" i="1"/>
  <c r="I15" i="1"/>
  <c r="S15" i="1"/>
  <c r="AC15" i="1"/>
  <c r="K11" i="1"/>
  <c r="K12" i="1"/>
  <c r="K13" i="1"/>
  <c r="K15" i="1"/>
  <c r="U15" i="1"/>
  <c r="AE15" i="1"/>
  <c r="AD17" i="1"/>
  <c r="T17" i="1"/>
  <c r="F7" i="1"/>
  <c r="N17" i="1"/>
  <c r="N25" i="1"/>
  <c r="N32" i="1"/>
  <c r="J32" i="1"/>
  <c r="D17" i="1"/>
  <c r="D25" i="1"/>
  <c r="D32" i="1"/>
  <c r="J25" i="1"/>
  <c r="J17" i="1"/>
  <c r="S7" i="1"/>
  <c r="AC7" i="1"/>
  <c r="K7" i="1"/>
  <c r="AE7" i="1"/>
  <c r="AD9" i="1"/>
  <c r="T9" i="1"/>
  <c r="J9" i="1"/>
  <c r="AE27" i="1"/>
  <c r="AE13" i="1"/>
  <c r="AE28" i="1"/>
  <c r="AE21" i="1"/>
  <c r="AE20" i="1"/>
  <c r="AE19" i="1"/>
  <c r="AE12" i="1"/>
  <c r="AE11" i="1"/>
  <c r="S27" i="1"/>
  <c r="AC27" i="1"/>
  <c r="S28" i="1"/>
  <c r="AC28" i="1"/>
  <c r="S21" i="1"/>
  <c r="AC21" i="1"/>
  <c r="S20" i="1"/>
  <c r="AC20" i="1"/>
  <c r="S19" i="1"/>
  <c r="AC19" i="1"/>
  <c r="S13" i="1"/>
  <c r="AC13" i="1"/>
  <c r="S12" i="1"/>
  <c r="AC12" i="1"/>
  <c r="S11" i="1"/>
  <c r="AC11" i="1"/>
  <c r="P7" i="1"/>
  <c r="N7" i="1"/>
  <c r="K39" i="1"/>
  <c r="Z7" i="1"/>
  <c r="X7" i="1"/>
  <c r="D7" i="1"/>
  <c r="E7" i="1"/>
  <c r="L7" i="1"/>
  <c r="J7" i="1"/>
  <c r="J11" i="1"/>
  <c r="J12" i="1"/>
  <c r="J13" i="1"/>
  <c r="H7" i="1"/>
  <c r="G7" i="1"/>
  <c r="G11" i="1"/>
  <c r="Q7" i="1"/>
  <c r="F11" i="1"/>
  <c r="P11" i="1"/>
  <c r="G12" i="1"/>
  <c r="Q11" i="1"/>
  <c r="H11" i="1"/>
  <c r="R7" i="1"/>
  <c r="AB7" i="1"/>
  <c r="E11" i="1"/>
  <c r="O7" i="1"/>
  <c r="Y7" i="1"/>
  <c r="I34" i="1"/>
  <c r="S34" i="1"/>
  <c r="AC34" i="1"/>
  <c r="T7" i="1"/>
  <c r="AA7" i="1"/>
  <c r="AD7" i="1"/>
  <c r="L11" i="1"/>
  <c r="V7" i="1"/>
  <c r="AF7" i="1"/>
  <c r="G13" i="1"/>
  <c r="Q13" i="1"/>
  <c r="Q12" i="1"/>
  <c r="D11" i="1"/>
  <c r="N11" i="1"/>
  <c r="Z11" i="1"/>
  <c r="X11" i="1"/>
  <c r="F12" i="1"/>
  <c r="J15" i="1"/>
  <c r="J19" i="1"/>
  <c r="J20" i="1"/>
  <c r="J21" i="1"/>
  <c r="G19" i="1"/>
  <c r="G15" i="1"/>
  <c r="Q15" i="1"/>
  <c r="L12" i="1"/>
  <c r="V11" i="1"/>
  <c r="AF11" i="1"/>
  <c r="H12" i="1"/>
  <c r="R11" i="1"/>
  <c r="AB11" i="1"/>
  <c r="T11" i="1"/>
  <c r="AA11" i="1"/>
  <c r="AD11" i="1"/>
  <c r="E12" i="1"/>
  <c r="O11" i="1"/>
  <c r="Y11" i="1"/>
  <c r="T15" i="1"/>
  <c r="AA15" i="1"/>
  <c r="AD15" i="1"/>
  <c r="AA12" i="1"/>
  <c r="AD12" i="1"/>
  <c r="T12" i="1"/>
  <c r="G20" i="1"/>
  <c r="Q19" i="1"/>
  <c r="T13" i="1"/>
  <c r="AA13" i="1"/>
  <c r="AD13" i="1"/>
  <c r="D12" i="1"/>
  <c r="P12" i="1"/>
  <c r="F13" i="1"/>
  <c r="P13" i="1"/>
  <c r="J23" i="1"/>
  <c r="J27" i="1"/>
  <c r="J28" i="1"/>
  <c r="J30" i="1"/>
  <c r="J34" i="1"/>
  <c r="H13" i="1"/>
  <c r="R12" i="1"/>
  <c r="AB12" i="1"/>
  <c r="O12" i="1"/>
  <c r="Y12" i="1"/>
  <c r="E13" i="1"/>
  <c r="F19" i="1"/>
  <c r="P19" i="1"/>
  <c r="Z19" i="1"/>
  <c r="X19" i="1"/>
  <c r="L13" i="1"/>
  <c r="V12" i="1"/>
  <c r="AF12" i="1"/>
  <c r="G21" i="1"/>
  <c r="Q20" i="1"/>
  <c r="T19" i="1"/>
  <c r="AA19" i="1"/>
  <c r="AD19" i="1"/>
  <c r="F15" i="1"/>
  <c r="D15" i="1"/>
  <c r="N13" i="1"/>
  <c r="Z13" i="1"/>
  <c r="X13" i="1"/>
  <c r="N19" i="1"/>
  <c r="D13" i="1"/>
  <c r="D14" i="1"/>
  <c r="N12" i="1"/>
  <c r="Z12" i="1"/>
  <c r="X12" i="1"/>
  <c r="D19" i="1"/>
  <c r="F20" i="1"/>
  <c r="P20" i="1"/>
  <c r="P15" i="1"/>
  <c r="V13" i="1"/>
  <c r="AF13" i="1"/>
  <c r="L15" i="1"/>
  <c r="V15" i="1"/>
  <c r="AF15" i="1"/>
  <c r="L19" i="1"/>
  <c r="O13" i="1"/>
  <c r="Y13" i="1"/>
  <c r="E19" i="1"/>
  <c r="E15" i="1"/>
  <c r="O15" i="1"/>
  <c r="Y15" i="1"/>
  <c r="R13" i="1"/>
  <c r="AB13" i="1"/>
  <c r="H15" i="1"/>
  <c r="R15" i="1"/>
  <c r="AB15" i="1"/>
  <c r="H19" i="1"/>
  <c r="AA20" i="1"/>
  <c r="AD20" i="1"/>
  <c r="T20" i="1"/>
  <c r="Q21" i="1"/>
  <c r="G27" i="1"/>
  <c r="G23" i="1"/>
  <c r="Q23" i="1"/>
  <c r="N14" i="1"/>
  <c r="N15" i="1"/>
  <c r="Z15" i="1"/>
  <c r="X15" i="1"/>
  <c r="Z20" i="1"/>
  <c r="X20" i="1"/>
  <c r="N20" i="1"/>
  <c r="X14" i="1"/>
  <c r="D20" i="1"/>
  <c r="F21" i="1"/>
  <c r="P21" i="1"/>
  <c r="L20" i="1"/>
  <c r="V19" i="1"/>
  <c r="AF19" i="1"/>
  <c r="R19" i="1"/>
  <c r="AB19" i="1"/>
  <c r="H20" i="1"/>
  <c r="E20" i="1"/>
  <c r="O19" i="1"/>
  <c r="Y19" i="1"/>
  <c r="T21" i="1"/>
  <c r="AA21" i="1"/>
  <c r="AD21" i="1"/>
  <c r="T23" i="1"/>
  <c r="AA23" i="1"/>
  <c r="AD23" i="1"/>
  <c r="G28" i="1"/>
  <c r="Q27" i="1"/>
  <c r="N21" i="1"/>
  <c r="N22" i="1"/>
  <c r="Z21" i="1"/>
  <c r="X21" i="1"/>
  <c r="X22" i="1"/>
  <c r="F23" i="1"/>
  <c r="F27" i="1"/>
  <c r="P27" i="1"/>
  <c r="D21" i="1"/>
  <c r="D22" i="1"/>
  <c r="R20" i="1"/>
  <c r="AB20" i="1"/>
  <c r="H21" i="1"/>
  <c r="E21" i="1"/>
  <c r="O20" i="1"/>
  <c r="Y20" i="1"/>
  <c r="L21" i="1"/>
  <c r="V20" i="1"/>
  <c r="AF20" i="1"/>
  <c r="T27" i="1"/>
  <c r="AA27" i="1"/>
  <c r="AD27" i="1"/>
  <c r="G30" i="1"/>
  <c r="Q28" i="1"/>
  <c r="Z27" i="1"/>
  <c r="X27" i="1"/>
  <c r="N27" i="1"/>
  <c r="D23" i="1"/>
  <c r="P23" i="1"/>
  <c r="D27" i="1"/>
  <c r="F28" i="1"/>
  <c r="P28" i="1"/>
  <c r="E27" i="1"/>
  <c r="O21" i="1"/>
  <c r="Y21" i="1"/>
  <c r="E22" i="1"/>
  <c r="E23" i="1"/>
  <c r="O23" i="1"/>
  <c r="Y23" i="1"/>
  <c r="H27" i="1"/>
  <c r="R21" i="1"/>
  <c r="AB21" i="1"/>
  <c r="H23" i="1"/>
  <c r="R23" i="1"/>
  <c r="AB23" i="1"/>
  <c r="V21" i="1"/>
  <c r="AF21" i="1"/>
  <c r="L23" i="1"/>
  <c r="V23" i="1"/>
  <c r="AF23" i="1"/>
  <c r="L27" i="1"/>
  <c r="AA28" i="1"/>
  <c r="AD28" i="1"/>
  <c r="T28" i="1"/>
  <c r="G34" i="1"/>
  <c r="Q34" i="1"/>
  <c r="Q30" i="1"/>
  <c r="N23" i="1"/>
  <c r="Z23" i="1"/>
  <c r="X23" i="1"/>
  <c r="N28" i="1"/>
  <c r="N29" i="1"/>
  <c r="Z28" i="1"/>
  <c r="X28" i="1"/>
  <c r="F30" i="1"/>
  <c r="P30" i="1"/>
  <c r="D28" i="1"/>
  <c r="D29" i="1"/>
  <c r="H28" i="1"/>
  <c r="R27" i="1"/>
  <c r="AB27" i="1"/>
  <c r="L28" i="1"/>
  <c r="V27" i="1"/>
  <c r="AF27" i="1"/>
  <c r="E28" i="1"/>
  <c r="O27" i="1"/>
  <c r="Y27" i="1"/>
  <c r="T30" i="1"/>
  <c r="AA30" i="1"/>
  <c r="AD30" i="1"/>
  <c r="AA34" i="1"/>
  <c r="AD34" i="1"/>
  <c r="T34" i="1"/>
  <c r="Z30" i="1"/>
  <c r="X30" i="1"/>
  <c r="X34" i="1"/>
  <c r="N30" i="1"/>
  <c r="N34" i="1"/>
  <c r="D30" i="1"/>
  <c r="D34" i="1"/>
  <c r="F34" i="1"/>
  <c r="P34" i="1"/>
  <c r="Z34" i="1"/>
  <c r="L30" i="1"/>
  <c r="V28" i="1"/>
  <c r="AF28" i="1"/>
  <c r="O28" i="1"/>
  <c r="Y28" i="1"/>
  <c r="E30" i="1"/>
  <c r="H30" i="1"/>
  <c r="R28" i="1"/>
  <c r="AB28" i="1"/>
  <c r="K34" i="1"/>
  <c r="J36" i="1"/>
  <c r="U34" i="1"/>
  <c r="T36" i="1"/>
  <c r="AE34" i="1"/>
  <c r="AD36" i="1"/>
  <c r="E34" i="1"/>
  <c r="O30" i="1"/>
  <c r="Y30" i="1"/>
  <c r="H34" i="1"/>
  <c r="R30" i="1"/>
  <c r="AB30" i="1"/>
  <c r="L34" i="1"/>
  <c r="V30" i="1"/>
  <c r="AF30" i="1"/>
  <c r="H36" i="1"/>
  <c r="R34" i="1"/>
  <c r="V34" i="1"/>
  <c r="L36" i="1"/>
  <c r="E36" i="1"/>
  <c r="O34" i="1"/>
  <c r="V36" i="1"/>
  <c r="AF34" i="1"/>
  <c r="AF36" i="1"/>
  <c r="O36" i="1"/>
  <c r="Y34" i="1"/>
  <c r="Y36" i="1"/>
  <c r="AB34" i="1"/>
  <c r="AB36" i="1"/>
  <c r="R36" i="1"/>
</calcChain>
</file>

<file path=xl/sharedStrings.xml><?xml version="1.0" encoding="utf-8"?>
<sst xmlns="http://schemas.openxmlformats.org/spreadsheetml/2006/main" count="64" uniqueCount="38">
  <si>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</si>
  <si>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</si>
  <si>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</si>
  <si>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</si>
  <si>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</si>
  <si>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</si>
  <si>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</si>
  <si>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</si>
  <si>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</si>
  <si>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</si>
  <si>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</si>
  <si>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</si>
  <si>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</si>
  <si>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</si>
  <si>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Dm/A</t>
  </si>
  <si>
    <t>Cm/A</t>
  </si>
  <si>
    <t>Bm/A</t>
  </si>
  <si>
    <t>Massage de boue</t>
  </si>
  <si>
    <t>Nourriture totale</t>
  </si>
  <si>
    <t>Boisson totale</t>
  </si>
  <si>
    <t>Nourriture 1</t>
  </si>
  <si>
    <t>Nourriture 2</t>
  </si>
  <si>
    <t>Nourriture 3</t>
  </si>
  <si>
    <t>Boisson 1</t>
  </si>
  <si>
    <t>Boisson 2</t>
  </si>
  <si>
    <t>Boisson 3</t>
  </si>
  <si>
    <t>Centre de santé La Mine de Vie inc.</t>
  </si>
  <si>
    <t>P&amp;S complémentaire total</t>
  </si>
  <si>
    <t>R</t>
  </si>
  <si>
    <t>Rm/A</t>
  </si>
  <si>
    <t>Hébergement</t>
  </si>
  <si>
    <t>Nourriture</t>
  </si>
  <si>
    <t>Boisson</t>
  </si>
  <si>
    <t>P&amp;S complémentaire</t>
  </si>
  <si>
    <t>Total</t>
  </si>
  <si>
    <t>t</t>
  </si>
  <si>
    <t xml:space="preserve">  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</si>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</sst>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rgb="FF1A43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/>
    <xf numFmtId="164" fontId="6" fillId="3" borderId="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164" fontId="11" fillId="3" borderId="0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4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4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5" x14ac:dyDescent="0"/>
  <cols>
    <col min="1" max="1" width="4.6640625" customWidth="1"/>
    <col min="2" max="2" width="28.83203125" bestFit="1" customWidth="1"/>
    <col min="3" max="3" width="5.83203125" customWidth="1"/>
    <col min="4" max="4" width="16.33203125" bestFit="1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14.83203125" bestFit="1" customWidth="1"/>
    <col min="23" max="23" width="5.83203125" customWidth="1"/>
    <col min="24" max="24" width="15" bestFit="1" customWidth="1"/>
  </cols>
  <sheetData>
    <row r="2" spans="2:37" ht="25">
      <c r="B2" s="98" t="s">
        <v>26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37" ht="24" thickBot="1">
      <c r="B3" s="2"/>
      <c r="C3" s="2"/>
      <c r="D3" s="2"/>
      <c r="E3" s="2"/>
      <c r="F3" s="2"/>
      <c r="G3" s="2"/>
      <c r="H3" s="2"/>
      <c r="I3" s="2"/>
    </row>
    <row r="4" spans="2:37" ht="24" thickTop="1">
      <c r="B4" s="62"/>
      <c r="C4" s="7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7" ht="30">
      <c r="B5" s="63"/>
      <c r="C5" s="73"/>
      <c r="D5" s="71" t="s">
        <v>28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78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78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7">
      <c r="B6" s="64"/>
      <c r="C6" s="74"/>
      <c r="D6" s="17"/>
      <c r="E6" s="18"/>
      <c r="F6" s="18"/>
      <c r="G6" s="18"/>
      <c r="H6" s="18"/>
      <c r="I6" s="18"/>
      <c r="J6" s="18"/>
      <c r="K6" s="18"/>
      <c r="L6" s="19"/>
      <c r="M6" s="11"/>
      <c r="N6" s="20"/>
      <c r="O6" s="21"/>
      <c r="P6" s="21"/>
      <c r="Q6" s="21"/>
      <c r="R6" s="21"/>
      <c r="S6" s="21"/>
      <c r="T6" s="21"/>
      <c r="U6" s="21"/>
      <c r="V6" s="22"/>
      <c r="W6" s="23"/>
      <c r="X6" s="20"/>
      <c r="Y6" s="21"/>
      <c r="Z6" s="21"/>
      <c r="AA6" s="21"/>
      <c r="AB6" s="21"/>
      <c r="AC6" s="21"/>
      <c r="AD6" s="21"/>
      <c r="AE6" s="21"/>
      <c r="AF6" s="22"/>
      <c r="AG6" s="23"/>
    </row>
    <row r="7" spans="2:37" ht="21">
      <c r="B7" s="77" t="s">
        <v>30</v>
      </c>
      <c r="C7" s="75"/>
      <c r="D7" s="72">
        <f>F7*I7*K7</f>
        <v>2928000</v>
      </c>
      <c r="E7" s="4" t="str">
        <f>E5</f>
        <v>=</v>
      </c>
      <c r="F7" s="81">
        <f>+(36600*0.8)</f>
        <v>29280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f>U7/0.4</f>
        <v>100</v>
      </c>
      <c r="L7" s="6" t="str">
        <f>L5</f>
        <v>)</v>
      </c>
      <c r="M7" s="24"/>
      <c r="N7" s="39">
        <f>+P7*S7*U7</f>
        <v>1171200</v>
      </c>
      <c r="O7" s="4" t="str">
        <f>E7</f>
        <v>=</v>
      </c>
      <c r="P7" s="4">
        <f>F7</f>
        <v>29280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79">
        <v>40</v>
      </c>
      <c r="V7" s="6" t="str">
        <f>L7</f>
        <v>)</v>
      </c>
      <c r="W7" s="23"/>
      <c r="X7" s="39">
        <f>+Z7*AC7*AE7</f>
        <v>1756800</v>
      </c>
      <c r="Y7" s="4" t="str">
        <f>O7</f>
        <v>=</v>
      </c>
      <c r="Z7" s="4">
        <f>P7</f>
        <v>29280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60</v>
      </c>
      <c r="AF7" s="6" t="str">
        <f>V7</f>
        <v>)</v>
      </c>
      <c r="AG7" s="23"/>
    </row>
    <row r="8" spans="2:37" ht="21">
      <c r="B8" s="82"/>
      <c r="C8" s="83"/>
      <c r="D8" s="84"/>
      <c r="E8" s="85"/>
      <c r="F8" s="86"/>
      <c r="G8" s="85"/>
      <c r="H8" s="85"/>
      <c r="I8" s="85"/>
      <c r="J8" s="85"/>
      <c r="K8" s="87"/>
      <c r="L8" s="88"/>
      <c r="M8" s="89"/>
      <c r="N8" s="90"/>
      <c r="O8" s="85"/>
      <c r="P8" s="85"/>
      <c r="Q8" s="85"/>
      <c r="R8" s="85"/>
      <c r="S8" s="85"/>
      <c r="T8" s="85"/>
      <c r="U8" s="91"/>
      <c r="V8" s="88"/>
      <c r="W8" s="92"/>
      <c r="X8" s="90"/>
      <c r="Y8" s="85"/>
      <c r="Z8" s="85"/>
      <c r="AA8" s="85"/>
      <c r="AB8" s="85"/>
      <c r="AC8" s="85"/>
      <c r="AD8" s="85"/>
      <c r="AE8" s="87"/>
      <c r="AF8" s="88"/>
      <c r="AG8" s="92"/>
      <c r="AH8" s="93"/>
      <c r="AI8" s="93"/>
      <c r="AJ8" s="93"/>
      <c r="AK8" s="93"/>
    </row>
    <row r="9" spans="2:37" ht="21">
      <c r="B9" s="82"/>
      <c r="C9" s="83"/>
      <c r="D9" s="95" t="s">
        <v>29</v>
      </c>
      <c r="E9" s="85"/>
      <c r="F9" s="86"/>
      <c r="G9" s="85"/>
      <c r="H9" s="85"/>
      <c r="I9" s="85"/>
      <c r="J9" s="94">
        <f>+I7*K7</f>
        <v>100</v>
      </c>
      <c r="K9" s="87"/>
      <c r="L9" s="88"/>
      <c r="M9" s="89"/>
      <c r="N9" s="95" t="s">
        <v>15</v>
      </c>
      <c r="O9" s="85"/>
      <c r="P9" s="85"/>
      <c r="Q9" s="85" t="s">
        <v>35</v>
      </c>
      <c r="R9" s="85"/>
      <c r="S9" s="85"/>
      <c r="T9" s="94">
        <f>+S7*U7</f>
        <v>40</v>
      </c>
      <c r="U9" s="91"/>
      <c r="V9" s="88"/>
      <c r="W9" s="92"/>
      <c r="X9" s="95" t="s">
        <v>16</v>
      </c>
      <c r="Y9" s="85"/>
      <c r="Z9" s="85"/>
      <c r="AA9" s="85"/>
      <c r="AB9" s="85"/>
      <c r="AC9" s="85"/>
      <c r="AD9" s="94">
        <f>+AC7*AE7</f>
        <v>60</v>
      </c>
      <c r="AE9" s="87"/>
      <c r="AF9" s="88"/>
      <c r="AG9" s="92"/>
      <c r="AH9" s="93"/>
      <c r="AI9" s="93"/>
      <c r="AJ9" s="93"/>
      <c r="AK9" s="93"/>
    </row>
    <row r="10" spans="2:37" ht="18">
      <c r="B10" s="66"/>
      <c r="C10" s="76"/>
      <c r="D10" s="29"/>
      <c r="E10" s="26"/>
      <c r="F10" s="26"/>
      <c r="G10" s="26"/>
      <c r="H10" s="26"/>
      <c r="I10" s="26"/>
      <c r="J10" s="26"/>
      <c r="K10" s="27"/>
      <c r="L10" s="28"/>
      <c r="M10" s="24"/>
      <c r="N10" s="29"/>
      <c r="O10" s="26"/>
      <c r="P10" s="26"/>
      <c r="Q10" s="26"/>
      <c r="R10" s="26"/>
      <c r="S10" s="26"/>
      <c r="T10" s="26"/>
      <c r="U10" s="27"/>
      <c r="V10" s="28"/>
      <c r="W10" s="23"/>
      <c r="X10" s="29"/>
      <c r="Y10" s="26"/>
      <c r="Z10" s="26"/>
      <c r="AA10" s="26"/>
      <c r="AB10" s="26"/>
      <c r="AC10" s="26"/>
      <c r="AD10" s="26"/>
      <c r="AE10" s="27"/>
      <c r="AF10" s="28"/>
      <c r="AG10" s="23"/>
    </row>
    <row r="11" spans="2:37" ht="18">
      <c r="B11" s="66" t="s">
        <v>20</v>
      </c>
      <c r="C11" s="76"/>
      <c r="D11" s="25">
        <f>F11*I11*K11</f>
        <v>878400</v>
      </c>
      <c r="E11" s="26" t="str">
        <f>E7</f>
        <v>=</v>
      </c>
      <c r="F11" s="26">
        <f>+F7</f>
        <v>29280</v>
      </c>
      <c r="G11" s="26" t="str">
        <f>G7</f>
        <v>x</v>
      </c>
      <c r="H11" s="26" t="str">
        <f>H7</f>
        <v>(</v>
      </c>
      <c r="I11" s="26">
        <v>1</v>
      </c>
      <c r="J11" s="26" t="str">
        <f>J7</f>
        <v>x</v>
      </c>
      <c r="K11" s="27">
        <f>U11/0.9</f>
        <v>30</v>
      </c>
      <c r="L11" s="28" t="str">
        <f>L7</f>
        <v>)</v>
      </c>
      <c r="M11" s="24"/>
      <c r="N11" s="25">
        <f>+P11*S11*U11</f>
        <v>790560</v>
      </c>
      <c r="O11" s="26" t="str">
        <f t="shared" ref="O11:S13" si="0">E11</f>
        <v>=</v>
      </c>
      <c r="P11" s="26">
        <f t="shared" si="0"/>
        <v>29280</v>
      </c>
      <c r="Q11" s="26" t="str">
        <f t="shared" si="0"/>
        <v>x</v>
      </c>
      <c r="R11" s="26" t="str">
        <f t="shared" si="0"/>
        <v>(</v>
      </c>
      <c r="S11" s="26">
        <f t="shared" si="0"/>
        <v>1</v>
      </c>
      <c r="T11" s="26" t="str">
        <f>Q11</f>
        <v>x</v>
      </c>
      <c r="U11" s="80">
        <v>27</v>
      </c>
      <c r="V11" s="28" t="str">
        <f>L11</f>
        <v>)</v>
      </c>
      <c r="W11" s="23"/>
      <c r="X11" s="25">
        <f>+Z11*AC11*AE11</f>
        <v>87840</v>
      </c>
      <c r="Y11" s="26" t="str">
        <f t="shared" ref="Y11:AC13" si="1">O11</f>
        <v>=</v>
      </c>
      <c r="Z11" s="26">
        <f t="shared" si="1"/>
        <v>29280</v>
      </c>
      <c r="AA11" s="26" t="str">
        <f t="shared" si="1"/>
        <v>x</v>
      </c>
      <c r="AB11" s="26" t="str">
        <f t="shared" si="1"/>
        <v>(</v>
      </c>
      <c r="AC11" s="26">
        <f t="shared" si="1"/>
        <v>1</v>
      </c>
      <c r="AD11" s="26" t="str">
        <f>AA11</f>
        <v>x</v>
      </c>
      <c r="AE11" s="27">
        <f>K11-U11</f>
        <v>3</v>
      </c>
      <c r="AF11" s="28" t="str">
        <f>V11</f>
        <v>)</v>
      </c>
      <c r="AG11" s="23"/>
    </row>
    <row r="12" spans="2:37" ht="18">
      <c r="B12" s="66" t="s">
        <v>21</v>
      </c>
      <c r="C12" s="76"/>
      <c r="D12" s="25">
        <f>F12*I12*K12</f>
        <v>1171200</v>
      </c>
      <c r="E12" s="26" t="str">
        <f t="shared" ref="E12:H13" si="2">E11</f>
        <v>=</v>
      </c>
      <c r="F12" s="26">
        <f t="shared" si="2"/>
        <v>29280</v>
      </c>
      <c r="G12" s="26" t="str">
        <f t="shared" si="2"/>
        <v>x</v>
      </c>
      <c r="H12" s="26" t="str">
        <f t="shared" si="2"/>
        <v>(</v>
      </c>
      <c r="I12" s="26">
        <v>1</v>
      </c>
      <c r="J12" s="26" t="str">
        <f>J11</f>
        <v>x</v>
      </c>
      <c r="K12" s="27">
        <f>U12/0.9</f>
        <v>40</v>
      </c>
      <c r="L12" s="28" t="str">
        <f>L11</f>
        <v>)</v>
      </c>
      <c r="M12" s="24"/>
      <c r="N12" s="25">
        <f>+P12*S12*U12</f>
        <v>1054080</v>
      </c>
      <c r="O12" s="26" t="str">
        <f t="shared" si="0"/>
        <v>=</v>
      </c>
      <c r="P12" s="26">
        <f t="shared" si="0"/>
        <v>29280</v>
      </c>
      <c r="Q12" s="26" t="str">
        <f t="shared" si="0"/>
        <v>x</v>
      </c>
      <c r="R12" s="26" t="str">
        <f t="shared" si="0"/>
        <v>(</v>
      </c>
      <c r="S12" s="26">
        <f t="shared" si="0"/>
        <v>1</v>
      </c>
      <c r="T12" s="26" t="str">
        <f>Q12</f>
        <v>x</v>
      </c>
      <c r="U12" s="80">
        <v>36</v>
      </c>
      <c r="V12" s="28" t="str">
        <f>L12</f>
        <v>)</v>
      </c>
      <c r="W12" s="23"/>
      <c r="X12" s="25">
        <f>+Z12*AC12*AE12</f>
        <v>117120</v>
      </c>
      <c r="Y12" s="26" t="str">
        <f t="shared" si="1"/>
        <v>=</v>
      </c>
      <c r="Z12" s="26">
        <f t="shared" si="1"/>
        <v>29280</v>
      </c>
      <c r="AA12" s="26" t="str">
        <f t="shared" si="1"/>
        <v>x</v>
      </c>
      <c r="AB12" s="26" t="str">
        <f t="shared" si="1"/>
        <v>(</v>
      </c>
      <c r="AC12" s="26">
        <f t="shared" si="1"/>
        <v>1</v>
      </c>
      <c r="AD12" s="26" t="str">
        <f>AA12</f>
        <v>x</v>
      </c>
      <c r="AE12" s="27">
        <f t="shared" ref="AE12:AE13" si="3">K12-U12</f>
        <v>4</v>
      </c>
      <c r="AF12" s="28" t="str">
        <f>V12</f>
        <v>)</v>
      </c>
      <c r="AG12" s="23"/>
    </row>
    <row r="13" spans="2:37" ht="18">
      <c r="B13" s="66" t="s">
        <v>22</v>
      </c>
      <c r="C13" s="76"/>
      <c r="D13" s="25">
        <f>F13*I13*K13</f>
        <v>1464000</v>
      </c>
      <c r="E13" s="26" t="str">
        <f t="shared" si="2"/>
        <v>=</v>
      </c>
      <c r="F13" s="26">
        <f t="shared" si="2"/>
        <v>29280</v>
      </c>
      <c r="G13" s="26" t="str">
        <f t="shared" si="2"/>
        <v>x</v>
      </c>
      <c r="H13" s="26" t="str">
        <f t="shared" si="2"/>
        <v>(</v>
      </c>
      <c r="I13" s="26">
        <v>1</v>
      </c>
      <c r="J13" s="26" t="str">
        <f>J12</f>
        <v>x</v>
      </c>
      <c r="K13" s="27">
        <f>U13/0.9</f>
        <v>50</v>
      </c>
      <c r="L13" s="28" t="str">
        <f>L12</f>
        <v>)</v>
      </c>
      <c r="M13" s="24"/>
      <c r="N13" s="25">
        <f>+P13*S13*U13</f>
        <v>1317600</v>
      </c>
      <c r="O13" s="26" t="str">
        <f t="shared" si="0"/>
        <v>=</v>
      </c>
      <c r="P13" s="26">
        <f t="shared" si="0"/>
        <v>29280</v>
      </c>
      <c r="Q13" s="26" t="str">
        <f t="shared" si="0"/>
        <v>x</v>
      </c>
      <c r="R13" s="26" t="str">
        <f t="shared" si="0"/>
        <v>(</v>
      </c>
      <c r="S13" s="26">
        <f t="shared" si="0"/>
        <v>1</v>
      </c>
      <c r="T13" s="26" t="str">
        <f>Q13</f>
        <v>x</v>
      </c>
      <c r="U13" s="80">
        <v>45</v>
      </c>
      <c r="V13" s="28" t="str">
        <f>L13</f>
        <v>)</v>
      </c>
      <c r="W13" s="23"/>
      <c r="X13" s="25">
        <f>+Z13*AC13*AE13</f>
        <v>146400</v>
      </c>
      <c r="Y13" s="26" t="str">
        <f t="shared" si="1"/>
        <v>=</v>
      </c>
      <c r="Z13" s="26">
        <f t="shared" si="1"/>
        <v>29280</v>
      </c>
      <c r="AA13" s="26" t="str">
        <f t="shared" si="1"/>
        <v>x</v>
      </c>
      <c r="AB13" s="26" t="str">
        <f t="shared" si="1"/>
        <v>(</v>
      </c>
      <c r="AC13" s="26">
        <f t="shared" si="1"/>
        <v>1</v>
      </c>
      <c r="AD13" s="26" t="str">
        <f>AA13</f>
        <v>x</v>
      </c>
      <c r="AE13" s="27">
        <f t="shared" si="3"/>
        <v>5</v>
      </c>
      <c r="AF13" s="28" t="str">
        <f>V13</f>
        <v>)</v>
      </c>
      <c r="AG13" s="23"/>
    </row>
    <row r="14" spans="2:37" ht="21">
      <c r="B14" s="66" t="s">
        <v>18</v>
      </c>
      <c r="C14" s="76"/>
      <c r="D14" s="30">
        <f>+(D11+D12+D13)</f>
        <v>3513600</v>
      </c>
      <c r="E14" s="26"/>
      <c r="F14" s="26"/>
      <c r="G14" s="26"/>
      <c r="H14" s="26" t="s">
        <v>36</v>
      </c>
      <c r="I14" s="26"/>
      <c r="J14" s="26"/>
      <c r="K14" s="27"/>
      <c r="L14" s="28"/>
      <c r="M14" s="24"/>
      <c r="N14" s="30">
        <f>+N11+N12+N13</f>
        <v>3162240</v>
      </c>
      <c r="O14" s="26"/>
      <c r="P14" s="26"/>
      <c r="Q14" s="26"/>
      <c r="R14" s="26"/>
      <c r="S14" s="26"/>
      <c r="T14" s="26"/>
      <c r="U14" s="27"/>
      <c r="V14" s="28"/>
      <c r="W14" s="23"/>
      <c r="X14" s="30">
        <f>+X11+X12+X13</f>
        <v>351360</v>
      </c>
      <c r="Y14" s="26"/>
      <c r="Z14" s="26"/>
      <c r="AA14" s="26"/>
      <c r="AB14" s="26"/>
      <c r="AC14" s="26"/>
      <c r="AD14" s="26"/>
      <c r="AE14" s="27"/>
      <c r="AF14" s="28"/>
      <c r="AG14" s="23"/>
    </row>
    <row r="15" spans="2:37" ht="18">
      <c r="B15" s="65" t="s">
        <v>31</v>
      </c>
      <c r="C15" s="75"/>
      <c r="D15" s="39">
        <f>F15*I15*K15</f>
        <v>3513600</v>
      </c>
      <c r="E15" s="4" t="str">
        <f>E13</f>
        <v>=</v>
      </c>
      <c r="F15" s="4">
        <f>F13</f>
        <v>29280</v>
      </c>
      <c r="G15" s="4" t="str">
        <f>G13</f>
        <v>x</v>
      </c>
      <c r="H15" s="4" t="str">
        <f>H13</f>
        <v>(</v>
      </c>
      <c r="I15" s="4">
        <f>+I11+I12+I13</f>
        <v>3</v>
      </c>
      <c r="J15" s="4" t="str">
        <f>J13</f>
        <v>x</v>
      </c>
      <c r="K15" s="5">
        <f>(K11+K12+K13)/3</f>
        <v>40</v>
      </c>
      <c r="L15" s="6" t="str">
        <f>L13</f>
        <v>)</v>
      </c>
      <c r="M15" s="24"/>
      <c r="N15" s="39">
        <f>+P15*S15*U15</f>
        <v>3162240</v>
      </c>
      <c r="O15" s="4" t="str">
        <f>E15</f>
        <v>=</v>
      </c>
      <c r="P15" s="4">
        <f>F15</f>
        <v>29280</v>
      </c>
      <c r="Q15" s="4" t="str">
        <f>G15</f>
        <v>x</v>
      </c>
      <c r="R15" s="4" t="str">
        <f>H15</f>
        <v>(</v>
      </c>
      <c r="S15" s="4">
        <f>I15</f>
        <v>3</v>
      </c>
      <c r="T15" s="4" t="str">
        <f>Q15</f>
        <v>x</v>
      </c>
      <c r="U15" s="5">
        <f>+(U11+U12+U13)/3</f>
        <v>36</v>
      </c>
      <c r="V15" s="6" t="str">
        <f>L15</f>
        <v>)</v>
      </c>
      <c r="W15" s="23"/>
      <c r="X15" s="39">
        <f>Z15*AC15*AE15</f>
        <v>351360</v>
      </c>
      <c r="Y15" s="4" t="str">
        <f>O15</f>
        <v>=</v>
      </c>
      <c r="Z15" s="4">
        <f>P15</f>
        <v>29280</v>
      </c>
      <c r="AA15" s="4" t="str">
        <f>Q15</f>
        <v>x</v>
      </c>
      <c r="AB15" s="4" t="str">
        <f>R15</f>
        <v>(</v>
      </c>
      <c r="AC15" s="4">
        <f>S15</f>
        <v>3</v>
      </c>
      <c r="AD15" s="4" t="str">
        <f>AA15</f>
        <v>x</v>
      </c>
      <c r="AE15" s="5">
        <f>K15-U15</f>
        <v>4</v>
      </c>
      <c r="AF15" s="6" t="str">
        <f>V15</f>
        <v>)</v>
      </c>
      <c r="AG15" s="23"/>
    </row>
    <row r="16" spans="2:37" ht="18">
      <c r="B16" s="83"/>
      <c r="C16" s="83"/>
      <c r="D16" s="90"/>
      <c r="E16" s="85"/>
      <c r="F16" s="85"/>
      <c r="G16" s="85"/>
      <c r="H16" s="85"/>
      <c r="I16" s="85"/>
      <c r="J16" s="85"/>
      <c r="K16" s="87"/>
      <c r="L16" s="88"/>
      <c r="M16" s="89"/>
      <c r="N16" s="90"/>
      <c r="O16" s="85"/>
      <c r="P16" s="85"/>
      <c r="Q16" s="85"/>
      <c r="R16" s="85"/>
      <c r="S16" s="85"/>
      <c r="T16" s="85"/>
      <c r="U16" s="87"/>
      <c r="V16" s="88"/>
      <c r="W16" s="92"/>
      <c r="X16" s="90"/>
      <c r="Y16" s="85"/>
      <c r="Z16" s="85"/>
      <c r="AA16" s="85"/>
      <c r="AB16" s="85"/>
      <c r="AC16" s="85"/>
      <c r="AD16" s="85"/>
      <c r="AE16" s="87"/>
      <c r="AF16" s="88"/>
      <c r="AG16" s="92"/>
    </row>
    <row r="17" spans="2:44" ht="21">
      <c r="B17" s="83"/>
      <c r="C17" s="83"/>
      <c r="D17" s="95" t="str">
        <f>+D9</f>
        <v>Rm/A</v>
      </c>
      <c r="E17" s="85"/>
      <c r="F17" s="85"/>
      <c r="G17" s="85"/>
      <c r="H17" s="85"/>
      <c r="I17" s="85"/>
      <c r="J17" s="94">
        <f>+I15*K15</f>
        <v>120</v>
      </c>
      <c r="K17" s="87"/>
      <c r="L17" s="88"/>
      <c r="M17" s="89"/>
      <c r="N17" s="95" t="str">
        <f>+N9</f>
        <v>Cm/A</v>
      </c>
      <c r="O17" s="85"/>
      <c r="P17" s="85"/>
      <c r="Q17" s="85"/>
      <c r="R17" s="85"/>
      <c r="S17" s="85"/>
      <c r="T17" s="94">
        <f>+S15*U15</f>
        <v>108</v>
      </c>
      <c r="U17" s="87"/>
      <c r="V17" s="88"/>
      <c r="W17" s="92"/>
      <c r="X17" s="90"/>
      <c r="Y17" s="85"/>
      <c r="Z17" s="85"/>
      <c r="AA17" s="85"/>
      <c r="AB17" s="85"/>
      <c r="AC17" s="85"/>
      <c r="AD17" s="94">
        <f>+AC15*AE15</f>
        <v>12</v>
      </c>
      <c r="AE17" s="87"/>
      <c r="AF17" s="88"/>
      <c r="AG17" s="92"/>
    </row>
    <row r="18" spans="2:44" ht="18">
      <c r="B18" s="66"/>
      <c r="C18" s="76"/>
      <c r="D18" s="29"/>
      <c r="E18" s="26"/>
      <c r="F18" s="26"/>
      <c r="G18" s="26"/>
      <c r="H18" s="26"/>
      <c r="I18" s="26"/>
      <c r="J18" s="26"/>
      <c r="K18" s="27"/>
      <c r="L18" s="28"/>
      <c r="M18" s="24"/>
      <c r="N18" s="29"/>
      <c r="O18" s="26"/>
      <c r="P18" s="26"/>
      <c r="Q18" s="26"/>
      <c r="R18" s="26"/>
      <c r="S18" s="26"/>
      <c r="T18" s="26"/>
      <c r="U18" s="27"/>
      <c r="V18" s="28"/>
      <c r="W18" s="23"/>
      <c r="X18" s="29"/>
      <c r="Y18" s="26"/>
      <c r="Z18" s="26"/>
      <c r="AA18" s="26"/>
      <c r="AB18" s="26"/>
      <c r="AC18" s="26"/>
      <c r="AD18" s="26"/>
      <c r="AE18" s="27"/>
      <c r="AF18" s="28"/>
      <c r="AG18" s="23"/>
    </row>
    <row r="19" spans="2:44" ht="18">
      <c r="B19" s="66" t="s">
        <v>23</v>
      </c>
      <c r="C19" s="76"/>
      <c r="D19" s="25">
        <f>F19*I19*K19</f>
        <v>439200</v>
      </c>
      <c r="E19" s="26" t="str">
        <f>E13</f>
        <v>=</v>
      </c>
      <c r="F19" s="26">
        <f>F13</f>
        <v>29280</v>
      </c>
      <c r="G19" s="26" t="str">
        <f>G13</f>
        <v>x</v>
      </c>
      <c r="H19" s="26" t="str">
        <f>H13</f>
        <v>(</v>
      </c>
      <c r="I19" s="26">
        <v>1</v>
      </c>
      <c r="J19" s="26" t="str">
        <f>J13</f>
        <v>x</v>
      </c>
      <c r="K19" s="27">
        <f>U19/0.8</f>
        <v>15</v>
      </c>
      <c r="L19" s="28" t="str">
        <f>L13</f>
        <v>)</v>
      </c>
      <c r="M19" s="24"/>
      <c r="N19" s="25">
        <f>+P19*S19*U19</f>
        <v>351360</v>
      </c>
      <c r="O19" s="26" t="str">
        <f t="shared" ref="O19:S21" si="4">E19</f>
        <v>=</v>
      </c>
      <c r="P19" s="26">
        <f t="shared" si="4"/>
        <v>29280</v>
      </c>
      <c r="Q19" s="26" t="str">
        <f t="shared" si="4"/>
        <v>x</v>
      </c>
      <c r="R19" s="26" t="str">
        <f t="shared" si="4"/>
        <v>(</v>
      </c>
      <c r="S19" s="26">
        <f t="shared" si="4"/>
        <v>1</v>
      </c>
      <c r="T19" s="26" t="str">
        <f>Q19</f>
        <v>x</v>
      </c>
      <c r="U19" s="80">
        <v>12</v>
      </c>
      <c r="V19" s="28" t="str">
        <f>L19</f>
        <v>)</v>
      </c>
      <c r="W19" s="23"/>
      <c r="X19" s="25">
        <f>+Z19*AC19*AE19</f>
        <v>87840</v>
      </c>
      <c r="Y19" s="26" t="str">
        <f t="shared" ref="Y19:AC21" si="5">O19</f>
        <v>=</v>
      </c>
      <c r="Z19" s="26">
        <f t="shared" si="5"/>
        <v>29280</v>
      </c>
      <c r="AA19" s="26" t="str">
        <f t="shared" si="5"/>
        <v>x</v>
      </c>
      <c r="AB19" s="26" t="str">
        <f t="shared" si="5"/>
        <v>(</v>
      </c>
      <c r="AC19" s="26">
        <f t="shared" si="5"/>
        <v>1</v>
      </c>
      <c r="AD19" s="26" t="str">
        <f>AA19</f>
        <v>x</v>
      </c>
      <c r="AE19" s="27">
        <f>K19-U19</f>
        <v>3</v>
      </c>
      <c r="AF19" s="28" t="str">
        <f>V19</f>
        <v>)</v>
      </c>
      <c r="AG19" s="23"/>
    </row>
    <row r="20" spans="2:44" ht="18">
      <c r="B20" s="66" t="s">
        <v>24</v>
      </c>
      <c r="C20" s="76"/>
      <c r="D20" s="25">
        <f>F20*I20*K20</f>
        <v>585600</v>
      </c>
      <c r="E20" s="26" t="str">
        <f t="shared" ref="E20:H21" si="6">E19</f>
        <v>=</v>
      </c>
      <c r="F20" s="26">
        <f t="shared" si="6"/>
        <v>29280</v>
      </c>
      <c r="G20" s="26" t="str">
        <f t="shared" si="6"/>
        <v>x</v>
      </c>
      <c r="H20" s="26" t="str">
        <f t="shared" si="6"/>
        <v>(</v>
      </c>
      <c r="I20" s="26">
        <v>1</v>
      </c>
      <c r="J20" s="26" t="str">
        <f>J19</f>
        <v>x</v>
      </c>
      <c r="K20" s="27">
        <f>U20/0.8</f>
        <v>20</v>
      </c>
      <c r="L20" s="28" t="str">
        <f>L19</f>
        <v>)</v>
      </c>
      <c r="M20" s="24"/>
      <c r="N20" s="25">
        <f>+P20*S20*U20</f>
        <v>468480</v>
      </c>
      <c r="O20" s="26" t="str">
        <f t="shared" si="4"/>
        <v>=</v>
      </c>
      <c r="P20" s="26">
        <f t="shared" si="4"/>
        <v>29280</v>
      </c>
      <c r="Q20" s="26" t="str">
        <f t="shared" si="4"/>
        <v>x</v>
      </c>
      <c r="R20" s="26" t="str">
        <f t="shared" si="4"/>
        <v>(</v>
      </c>
      <c r="S20" s="26">
        <f t="shared" si="4"/>
        <v>1</v>
      </c>
      <c r="T20" s="26" t="str">
        <f>Q20</f>
        <v>x</v>
      </c>
      <c r="U20" s="80">
        <v>16</v>
      </c>
      <c r="V20" s="28" t="str">
        <f>L20</f>
        <v>)</v>
      </c>
      <c r="W20" s="23"/>
      <c r="X20" s="25">
        <f>+Z20*AC20*AE20</f>
        <v>117120</v>
      </c>
      <c r="Y20" s="26" t="str">
        <f t="shared" si="5"/>
        <v>=</v>
      </c>
      <c r="Z20" s="26">
        <f t="shared" si="5"/>
        <v>29280</v>
      </c>
      <c r="AA20" s="26" t="str">
        <f t="shared" si="5"/>
        <v>x</v>
      </c>
      <c r="AB20" s="26" t="str">
        <f t="shared" si="5"/>
        <v>(</v>
      </c>
      <c r="AC20" s="26">
        <f t="shared" si="5"/>
        <v>1</v>
      </c>
      <c r="AD20" s="26" t="str">
        <f>AA20</f>
        <v>x</v>
      </c>
      <c r="AE20" s="27">
        <f>K20-U20</f>
        <v>4</v>
      </c>
      <c r="AF20" s="28" t="str">
        <f>V20</f>
        <v>)</v>
      </c>
      <c r="AG20" s="23"/>
    </row>
    <row r="21" spans="2:44" ht="21">
      <c r="B21" s="66" t="s">
        <v>25</v>
      </c>
      <c r="C21" s="76"/>
      <c r="D21" s="30">
        <f>F21*I21*K21</f>
        <v>732000</v>
      </c>
      <c r="E21" s="26" t="str">
        <f t="shared" si="6"/>
        <v>=</v>
      </c>
      <c r="F21" s="26">
        <f t="shared" si="6"/>
        <v>29280</v>
      </c>
      <c r="G21" s="26" t="str">
        <f t="shared" si="6"/>
        <v>x</v>
      </c>
      <c r="H21" s="26" t="str">
        <f t="shared" si="6"/>
        <v>(</v>
      </c>
      <c r="I21" s="26">
        <v>1</v>
      </c>
      <c r="J21" s="26" t="str">
        <f>J20</f>
        <v>x</v>
      </c>
      <c r="K21" s="27">
        <f>U21/0.8</f>
        <v>25</v>
      </c>
      <c r="L21" s="28" t="str">
        <f>L20</f>
        <v>)</v>
      </c>
      <c r="M21" s="24"/>
      <c r="N21" s="25">
        <f>+P21*S21*U21</f>
        <v>585600</v>
      </c>
      <c r="O21" s="26" t="str">
        <f t="shared" si="4"/>
        <v>=</v>
      </c>
      <c r="P21" s="26">
        <f t="shared" si="4"/>
        <v>29280</v>
      </c>
      <c r="Q21" s="26" t="str">
        <f t="shared" si="4"/>
        <v>x</v>
      </c>
      <c r="R21" s="26" t="str">
        <f t="shared" si="4"/>
        <v>(</v>
      </c>
      <c r="S21" s="26">
        <f t="shared" si="4"/>
        <v>1</v>
      </c>
      <c r="T21" s="26" t="str">
        <f>Q21</f>
        <v>x</v>
      </c>
      <c r="U21" s="80">
        <v>20</v>
      </c>
      <c r="V21" s="28" t="str">
        <f>L21</f>
        <v>)</v>
      </c>
      <c r="W21" s="23"/>
      <c r="X21" s="25">
        <f>+Z21*AC21*AE21</f>
        <v>146400</v>
      </c>
      <c r="Y21" s="26" t="str">
        <f t="shared" si="5"/>
        <v>=</v>
      </c>
      <c r="Z21" s="26">
        <f t="shared" si="5"/>
        <v>29280</v>
      </c>
      <c r="AA21" s="26" t="str">
        <f t="shared" si="5"/>
        <v>x</v>
      </c>
      <c r="AB21" s="26" t="str">
        <f t="shared" si="5"/>
        <v>(</v>
      </c>
      <c r="AC21" s="26">
        <f t="shared" si="5"/>
        <v>1</v>
      </c>
      <c r="AD21" s="26" t="str">
        <f>AA21</f>
        <v>x</v>
      </c>
      <c r="AE21" s="27">
        <f>K21-U21</f>
        <v>5</v>
      </c>
      <c r="AF21" s="28" t="str">
        <f>V21</f>
        <v>)</v>
      </c>
      <c r="AG21" s="23"/>
    </row>
    <row r="22" spans="2:44" ht="21">
      <c r="B22" s="66" t="s">
        <v>19</v>
      </c>
      <c r="C22" s="76"/>
      <c r="D22" s="25">
        <f>+(D19+D20+D21)</f>
        <v>1756800</v>
      </c>
      <c r="E22" s="26" t="str">
        <f>E21</f>
        <v>=</v>
      </c>
      <c r="F22" s="26" t="s">
        <v>9</v>
      </c>
      <c r="G22" s="26" t="s">
        <v>9</v>
      </c>
      <c r="H22" s="26" t="s">
        <v>9</v>
      </c>
      <c r="I22" s="26" t="s">
        <v>9</v>
      </c>
      <c r="J22" s="26" t="s">
        <v>9</v>
      </c>
      <c r="K22" s="27" t="s">
        <v>9</v>
      </c>
      <c r="L22" s="28" t="s">
        <v>9</v>
      </c>
      <c r="M22" s="24"/>
      <c r="N22" s="30">
        <f>+N19+N20+N21</f>
        <v>1405440</v>
      </c>
      <c r="O22" s="26" t="s">
        <v>9</v>
      </c>
      <c r="P22" s="26"/>
      <c r="Q22" s="26"/>
      <c r="R22" s="26"/>
      <c r="S22" s="26"/>
      <c r="T22" s="26"/>
      <c r="U22" s="27"/>
      <c r="V22" s="28"/>
      <c r="W22" s="23"/>
      <c r="X22" s="30">
        <f>+X19+X20+X21</f>
        <v>351360</v>
      </c>
      <c r="Y22" s="26"/>
      <c r="Z22" s="26"/>
      <c r="AA22" s="26"/>
      <c r="AB22" s="26"/>
      <c r="AC22" s="26"/>
      <c r="AD22" s="26"/>
      <c r="AE22" s="27"/>
      <c r="AF22" s="28"/>
      <c r="AG22" s="23"/>
    </row>
    <row r="23" spans="2:44" ht="18">
      <c r="B23" s="65" t="s">
        <v>32</v>
      </c>
      <c r="C23" s="75"/>
      <c r="D23" s="39">
        <f>+F23*I23*K23</f>
        <v>1756800</v>
      </c>
      <c r="E23" s="4" t="str">
        <f>E22</f>
        <v>=</v>
      </c>
      <c r="F23" s="4">
        <f>F21</f>
        <v>29280</v>
      </c>
      <c r="G23" s="4" t="str">
        <f>G21</f>
        <v>x</v>
      </c>
      <c r="H23" s="4" t="str">
        <f>H21</f>
        <v>(</v>
      </c>
      <c r="I23" s="4">
        <f>+(I19+I20+I21)</f>
        <v>3</v>
      </c>
      <c r="J23" s="4" t="str">
        <f>J21</f>
        <v>x</v>
      </c>
      <c r="K23" s="5">
        <f>+(K19+K20+K21)/3</f>
        <v>20</v>
      </c>
      <c r="L23" s="6" t="str">
        <f>L21</f>
        <v>)</v>
      </c>
      <c r="M23" s="24"/>
      <c r="N23" s="39">
        <f>+P23*S23*U23</f>
        <v>1405440</v>
      </c>
      <c r="O23" s="4" t="str">
        <f>E23</f>
        <v>=</v>
      </c>
      <c r="P23" s="4">
        <f>F23</f>
        <v>29280</v>
      </c>
      <c r="Q23" s="4" t="str">
        <f>G23</f>
        <v>x</v>
      </c>
      <c r="R23" s="4" t="str">
        <f>H23</f>
        <v>(</v>
      </c>
      <c r="S23" s="4">
        <f>I23</f>
        <v>3</v>
      </c>
      <c r="T23" s="4" t="str">
        <f>Q23</f>
        <v>x</v>
      </c>
      <c r="U23" s="5">
        <f>+(U19+U20+U21)/3</f>
        <v>16</v>
      </c>
      <c r="V23" s="6" t="str">
        <f>L23</f>
        <v>)</v>
      </c>
      <c r="W23" s="23"/>
      <c r="X23" s="39">
        <f>+Z23*AC23*AE23</f>
        <v>351360</v>
      </c>
      <c r="Y23" s="4" t="str">
        <f>O23</f>
        <v>=</v>
      </c>
      <c r="Z23" s="4">
        <f>P23</f>
        <v>29280</v>
      </c>
      <c r="AA23" s="4" t="str">
        <f>Q23</f>
        <v>x</v>
      </c>
      <c r="AB23" s="4" t="str">
        <f>R23</f>
        <v>(</v>
      </c>
      <c r="AC23" s="4">
        <f>S23</f>
        <v>3</v>
      </c>
      <c r="AD23" s="4" t="str">
        <f>AA23</f>
        <v>x</v>
      </c>
      <c r="AE23" s="5">
        <f>K23-U23</f>
        <v>4</v>
      </c>
      <c r="AF23" s="6" t="str">
        <f>V23</f>
        <v>)</v>
      </c>
      <c r="AG23" s="23"/>
    </row>
    <row r="24" spans="2:44" ht="18">
      <c r="B24" s="83"/>
      <c r="C24" s="83"/>
      <c r="D24" s="90"/>
      <c r="E24" s="85"/>
      <c r="F24" s="85"/>
      <c r="G24" s="85"/>
      <c r="H24" s="85"/>
      <c r="I24" s="85"/>
      <c r="J24" s="85"/>
      <c r="K24" s="87"/>
      <c r="L24" s="88"/>
      <c r="M24" s="89"/>
      <c r="N24" s="90"/>
      <c r="O24" s="85"/>
      <c r="P24" s="85"/>
      <c r="Q24" s="85"/>
      <c r="R24" s="85"/>
      <c r="S24" s="85"/>
      <c r="T24" s="85"/>
      <c r="U24" s="87"/>
      <c r="V24" s="88"/>
      <c r="W24" s="92"/>
      <c r="X24" s="90"/>
      <c r="Y24" s="85"/>
      <c r="Z24" s="85"/>
      <c r="AA24" s="85"/>
      <c r="AB24" s="85"/>
      <c r="AC24" s="85"/>
      <c r="AD24" s="85"/>
      <c r="AE24" s="87"/>
      <c r="AF24" s="88"/>
      <c r="AG24" s="92"/>
      <c r="AH24" s="93"/>
      <c r="AI24" s="93"/>
      <c r="AJ24" s="93"/>
      <c r="AK24" s="93"/>
      <c r="AL24" s="93"/>
      <c r="AM24" s="93"/>
      <c r="AN24" s="93"/>
    </row>
    <row r="25" spans="2:44" ht="21">
      <c r="B25" s="83"/>
      <c r="C25" s="83"/>
      <c r="D25" s="95" t="str">
        <f>+D17</f>
        <v>Rm/A</v>
      </c>
      <c r="E25" s="85"/>
      <c r="F25" s="85"/>
      <c r="G25" s="85"/>
      <c r="H25" s="85"/>
      <c r="I25" s="85"/>
      <c r="J25" s="94">
        <f>+I23*K23</f>
        <v>60</v>
      </c>
      <c r="K25" s="87"/>
      <c r="L25" s="88"/>
      <c r="M25" s="89"/>
      <c r="N25" s="95" t="str">
        <f>+N17</f>
        <v>Cm/A</v>
      </c>
      <c r="O25" s="85"/>
      <c r="P25" s="85"/>
      <c r="Q25" s="85"/>
      <c r="R25" s="85"/>
      <c r="S25" s="85"/>
      <c r="T25" s="94">
        <f>+S23*U23</f>
        <v>48</v>
      </c>
      <c r="U25" s="87"/>
      <c r="V25" s="88"/>
      <c r="W25" s="92"/>
      <c r="X25" s="90"/>
      <c r="Y25" s="85"/>
      <c r="Z25" s="85"/>
      <c r="AA25" s="85"/>
      <c r="AB25" s="85"/>
      <c r="AC25" s="85"/>
      <c r="AD25" s="94">
        <f>+AC23*AE23</f>
        <v>12</v>
      </c>
      <c r="AE25" s="87"/>
      <c r="AF25" s="88"/>
      <c r="AG25" s="92"/>
      <c r="AH25" s="93"/>
      <c r="AI25" s="93"/>
      <c r="AJ25" s="93"/>
      <c r="AK25" s="93"/>
      <c r="AL25" s="93"/>
      <c r="AM25" s="93"/>
      <c r="AN25" s="93"/>
    </row>
    <row r="26" spans="2:44" ht="18">
      <c r="B26" s="66"/>
      <c r="C26" s="76"/>
      <c r="D26" s="29"/>
      <c r="E26" s="26"/>
      <c r="F26" s="26"/>
      <c r="G26" s="26"/>
      <c r="H26" s="26"/>
      <c r="I26" s="26"/>
      <c r="J26" s="26"/>
      <c r="K26" s="27"/>
      <c r="L26" s="28"/>
      <c r="M26" s="24"/>
      <c r="N26" s="29"/>
      <c r="O26" s="26"/>
      <c r="P26" s="26"/>
      <c r="Q26" s="26"/>
      <c r="R26" s="26"/>
      <c r="S26" s="26"/>
      <c r="T26" s="26"/>
      <c r="U26" s="27"/>
      <c r="V26" s="28"/>
      <c r="W26" s="23"/>
      <c r="X26" s="29"/>
      <c r="Y26" s="26"/>
      <c r="Z26" s="26"/>
      <c r="AA26" s="26"/>
      <c r="AB26" s="26"/>
      <c r="AC26" s="26"/>
      <c r="AD26" s="26"/>
      <c r="AE26" s="27"/>
      <c r="AF26" s="28"/>
      <c r="AG26" s="23"/>
    </row>
    <row r="27" spans="2:44" ht="18">
      <c r="B27" s="66" t="s">
        <v>17</v>
      </c>
      <c r="C27" s="76"/>
      <c r="D27" s="25">
        <f>+F27*I27*K27</f>
        <v>3660000</v>
      </c>
      <c r="E27" s="26" t="str">
        <f>E21</f>
        <v>=</v>
      </c>
      <c r="F27" s="26">
        <f>F21</f>
        <v>29280</v>
      </c>
      <c r="G27" s="26" t="str">
        <f>G21</f>
        <v>x</v>
      </c>
      <c r="H27" s="26" t="str">
        <f>H21</f>
        <v>(</v>
      </c>
      <c r="I27" s="26">
        <v>1</v>
      </c>
      <c r="J27" s="26" t="str">
        <f>J21</f>
        <v>x</v>
      </c>
      <c r="K27" s="27">
        <f>U27/0.2</f>
        <v>125</v>
      </c>
      <c r="L27" s="28" t="str">
        <f>L21</f>
        <v>)</v>
      </c>
      <c r="M27" s="24"/>
      <c r="N27" s="25">
        <f>+P27*S27*U27</f>
        <v>732000</v>
      </c>
      <c r="O27" s="26" t="str">
        <f t="shared" ref="O27:S28" si="7">E27</f>
        <v>=</v>
      </c>
      <c r="P27" s="26">
        <f t="shared" si="7"/>
        <v>29280</v>
      </c>
      <c r="Q27" s="26" t="str">
        <f t="shared" si="7"/>
        <v>x</v>
      </c>
      <c r="R27" s="26" t="str">
        <f t="shared" si="7"/>
        <v>(</v>
      </c>
      <c r="S27" s="26">
        <f t="shared" si="7"/>
        <v>1</v>
      </c>
      <c r="T27" s="26" t="str">
        <f>Q27</f>
        <v>x</v>
      </c>
      <c r="U27" s="80">
        <v>25</v>
      </c>
      <c r="V27" s="28" t="str">
        <f>L27</f>
        <v>)</v>
      </c>
      <c r="W27" s="23"/>
      <c r="X27" s="25">
        <f>+Z27*AC27*AE27</f>
        <v>2928000</v>
      </c>
      <c r="Y27" s="26" t="str">
        <f t="shared" ref="Y27:AC28" si="8">O27</f>
        <v>=</v>
      </c>
      <c r="Z27" s="26">
        <f t="shared" si="8"/>
        <v>29280</v>
      </c>
      <c r="AA27" s="26" t="str">
        <f t="shared" si="8"/>
        <v>x</v>
      </c>
      <c r="AB27" s="26" t="str">
        <f t="shared" si="8"/>
        <v>(</v>
      </c>
      <c r="AC27" s="26">
        <f t="shared" si="8"/>
        <v>1</v>
      </c>
      <c r="AD27" s="26" t="str">
        <f>AA27</f>
        <v>x</v>
      </c>
      <c r="AE27" s="27">
        <f>K27-U27</f>
        <v>100</v>
      </c>
      <c r="AF27" s="28" t="str">
        <f>V27</f>
        <v>)</v>
      </c>
      <c r="AG27" s="23"/>
    </row>
    <row r="28" spans="2:44" ht="18">
      <c r="B28" s="66" t="s">
        <v>1</v>
      </c>
      <c r="C28" s="76"/>
      <c r="D28" s="25">
        <f>+F28*I28*K28</f>
        <v>2196000</v>
      </c>
      <c r="E28" s="26" t="str">
        <f>E27</f>
        <v>=</v>
      </c>
      <c r="F28" s="26">
        <f>F27</f>
        <v>29280</v>
      </c>
      <c r="G28" s="26" t="str">
        <f>G27</f>
        <v>x</v>
      </c>
      <c r="H28" s="26" t="str">
        <f>H27</f>
        <v>(</v>
      </c>
      <c r="I28" s="26">
        <v>1</v>
      </c>
      <c r="J28" s="26" t="str">
        <f>J27</f>
        <v>x</v>
      </c>
      <c r="K28" s="27">
        <f>U28/0.2</f>
        <v>75</v>
      </c>
      <c r="L28" s="28" t="str">
        <f>L27</f>
        <v>)</v>
      </c>
      <c r="M28" s="24"/>
      <c r="N28" s="25">
        <f>+P28*S28*U28</f>
        <v>439200</v>
      </c>
      <c r="O28" s="26" t="str">
        <f t="shared" si="7"/>
        <v>=</v>
      </c>
      <c r="P28" s="26">
        <f t="shared" si="7"/>
        <v>29280</v>
      </c>
      <c r="Q28" s="26" t="str">
        <f t="shared" si="7"/>
        <v>x</v>
      </c>
      <c r="R28" s="26" t="str">
        <f t="shared" si="7"/>
        <v>(</v>
      </c>
      <c r="S28" s="26">
        <f t="shared" si="7"/>
        <v>1</v>
      </c>
      <c r="T28" s="26" t="str">
        <f>Q28</f>
        <v>x</v>
      </c>
      <c r="U28" s="80">
        <v>15</v>
      </c>
      <c r="V28" s="28" t="str">
        <f>L28</f>
        <v>)</v>
      </c>
      <c r="W28" s="23"/>
      <c r="X28" s="25">
        <f>+Z28*AC28*AE28</f>
        <v>1756800</v>
      </c>
      <c r="Y28" s="26" t="str">
        <f t="shared" si="8"/>
        <v>=</v>
      </c>
      <c r="Z28" s="26">
        <f t="shared" si="8"/>
        <v>29280</v>
      </c>
      <c r="AA28" s="26" t="str">
        <f t="shared" si="8"/>
        <v>x</v>
      </c>
      <c r="AB28" s="26" t="str">
        <f t="shared" si="8"/>
        <v>(</v>
      </c>
      <c r="AC28" s="26">
        <f t="shared" si="8"/>
        <v>1</v>
      </c>
      <c r="AD28" s="26" t="str">
        <f>AA28</f>
        <v>x</v>
      </c>
      <c r="AE28" s="27">
        <f>K28-U28</f>
        <v>60</v>
      </c>
      <c r="AF28" s="28" t="str">
        <f>V28</f>
        <v>)</v>
      </c>
      <c r="AG28" s="23"/>
    </row>
    <row r="29" spans="2:44" ht="21">
      <c r="B29" s="66" t="s">
        <v>27</v>
      </c>
      <c r="C29" s="76"/>
      <c r="D29" s="30">
        <f>+D27+D28</f>
        <v>5856000</v>
      </c>
      <c r="E29" s="26"/>
      <c r="F29" s="26"/>
      <c r="G29" s="26"/>
      <c r="H29" s="26"/>
      <c r="I29" s="26"/>
      <c r="J29" s="26"/>
      <c r="K29" s="26"/>
      <c r="L29" s="28"/>
      <c r="M29" s="24"/>
      <c r="N29" s="30">
        <f>+N27+N28</f>
        <v>1171200</v>
      </c>
      <c r="O29" s="26"/>
      <c r="P29" s="26"/>
      <c r="Q29" s="26"/>
      <c r="R29" s="26"/>
      <c r="S29" s="26"/>
      <c r="T29" s="26"/>
      <c r="U29" s="27"/>
      <c r="V29" s="28"/>
      <c r="W29" s="23"/>
      <c r="X29" s="43"/>
      <c r="Y29" s="26"/>
      <c r="Z29" s="26"/>
      <c r="AA29" s="26"/>
      <c r="AB29" s="26"/>
      <c r="AC29" s="26"/>
      <c r="AD29" s="26"/>
      <c r="AE29" s="27"/>
      <c r="AF29" s="28"/>
      <c r="AG29" s="23"/>
    </row>
    <row r="30" spans="2:44" ht="18">
      <c r="B30" s="77" t="s">
        <v>33</v>
      </c>
      <c r="C30" s="68"/>
      <c r="D30" s="39">
        <f>F30*I30*K30</f>
        <v>5856000</v>
      </c>
      <c r="E30" s="4" t="str">
        <f>E28</f>
        <v>=</v>
      </c>
      <c r="F30" s="4">
        <f>F28</f>
        <v>29280</v>
      </c>
      <c r="G30" s="4" t="str">
        <f>G28</f>
        <v>x</v>
      </c>
      <c r="H30" s="4" t="str">
        <f>H28</f>
        <v>(</v>
      </c>
      <c r="I30" s="4">
        <f>+(I27+I28)</f>
        <v>2</v>
      </c>
      <c r="J30" s="4" t="str">
        <f>J28</f>
        <v>x</v>
      </c>
      <c r="K30" s="5">
        <f>+(K27+K28)/2</f>
        <v>100</v>
      </c>
      <c r="L30" s="6" t="str">
        <f>L28</f>
        <v>)</v>
      </c>
      <c r="M30" s="24"/>
      <c r="N30" s="39">
        <f>+P30*S30*U30</f>
        <v>1171200</v>
      </c>
      <c r="O30" s="4" t="str">
        <f>E30</f>
        <v>=</v>
      </c>
      <c r="P30" s="4">
        <f>F30</f>
        <v>29280</v>
      </c>
      <c r="Q30" s="4" t="str">
        <f>G30</f>
        <v>x</v>
      </c>
      <c r="R30" s="4" t="str">
        <f>H30</f>
        <v>(</v>
      </c>
      <c r="S30" s="4">
        <f>I30</f>
        <v>2</v>
      </c>
      <c r="T30" s="4" t="str">
        <f>Q30</f>
        <v>x</v>
      </c>
      <c r="U30" s="5">
        <f>+(U27+U28)/2</f>
        <v>20</v>
      </c>
      <c r="V30" s="6" t="str">
        <f>L30</f>
        <v>)</v>
      </c>
      <c r="W30" s="23"/>
      <c r="X30" s="39">
        <f>+Z30*AC30*AE30</f>
        <v>4684800</v>
      </c>
      <c r="Y30" s="4" t="str">
        <f>O30</f>
        <v>=</v>
      </c>
      <c r="Z30" s="4">
        <f>P30</f>
        <v>29280</v>
      </c>
      <c r="AA30" s="4" t="str">
        <f>Q30</f>
        <v>x</v>
      </c>
      <c r="AB30" s="4" t="str">
        <f>R30</f>
        <v>(</v>
      </c>
      <c r="AC30" s="4">
        <f>S30</f>
        <v>2</v>
      </c>
      <c r="AD30" s="4" t="str">
        <f>AA30</f>
        <v>x</v>
      </c>
      <c r="AE30" s="5">
        <f>K30-U30</f>
        <v>80</v>
      </c>
      <c r="AF30" s="6" t="str">
        <f>V30</f>
        <v>)</v>
      </c>
      <c r="AG30" s="2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8">
      <c r="B31" s="82"/>
      <c r="C31" s="96"/>
      <c r="D31" s="90"/>
      <c r="E31" s="85"/>
      <c r="F31" s="85"/>
      <c r="G31" s="85"/>
      <c r="H31" s="85"/>
      <c r="I31" s="85"/>
      <c r="J31" s="85"/>
      <c r="K31" s="87"/>
      <c r="L31" s="88"/>
      <c r="M31" s="89"/>
      <c r="N31" s="90"/>
      <c r="O31" s="85"/>
      <c r="P31" s="85"/>
      <c r="Q31" s="85"/>
      <c r="R31" s="85"/>
      <c r="S31" s="85"/>
      <c r="T31" s="85"/>
      <c r="U31" s="87"/>
      <c r="V31" s="88"/>
      <c r="W31" s="92"/>
      <c r="X31" s="90"/>
      <c r="Y31" s="85"/>
      <c r="Z31" s="85"/>
      <c r="AA31" s="85"/>
      <c r="AB31" s="85"/>
      <c r="AC31" s="85"/>
      <c r="AD31" s="85"/>
      <c r="AE31" s="87"/>
      <c r="AF31" s="88"/>
      <c r="AG31" s="92"/>
      <c r="AH31" s="97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21">
      <c r="B32" s="82"/>
      <c r="C32" s="96"/>
      <c r="D32" s="95" t="str">
        <f>+D25</f>
        <v>Rm/A</v>
      </c>
      <c r="E32" s="85"/>
      <c r="F32" s="85"/>
      <c r="G32" s="85"/>
      <c r="H32" s="85"/>
      <c r="I32" s="85"/>
      <c r="J32" s="94">
        <f>+I30*K30</f>
        <v>200</v>
      </c>
      <c r="K32" s="87"/>
      <c r="L32" s="88"/>
      <c r="M32" s="89"/>
      <c r="N32" s="95" t="str">
        <f>+N25</f>
        <v>Cm/A</v>
      </c>
      <c r="O32" s="85"/>
      <c r="P32" s="85"/>
      <c r="Q32" s="85"/>
      <c r="R32" s="85"/>
      <c r="S32" s="85"/>
      <c r="T32" s="94">
        <f>+S30*U30</f>
        <v>40</v>
      </c>
      <c r="U32" s="87"/>
      <c r="V32" s="88"/>
      <c r="W32" s="92"/>
      <c r="X32" s="90"/>
      <c r="Y32" s="85"/>
      <c r="Z32" s="85"/>
      <c r="AA32" s="85"/>
      <c r="AB32" s="85"/>
      <c r="AC32" s="85"/>
      <c r="AD32" s="94">
        <f>+AC30*AE30</f>
        <v>160</v>
      </c>
      <c r="AE32" s="87"/>
      <c r="AF32" s="88"/>
      <c r="AG32" s="92"/>
      <c r="AH32" s="97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8">
      <c r="B33" s="67"/>
      <c r="C33" s="69"/>
      <c r="D33" s="29"/>
      <c r="E33" s="26"/>
      <c r="F33" s="26"/>
      <c r="G33" s="26"/>
      <c r="H33" s="26"/>
      <c r="I33" s="26"/>
      <c r="J33" s="26"/>
      <c r="K33" s="26"/>
      <c r="L33" s="28"/>
      <c r="M33" s="24"/>
      <c r="N33" s="29"/>
      <c r="O33" s="26"/>
      <c r="P33" s="26"/>
      <c r="Q33" s="26"/>
      <c r="R33" s="26"/>
      <c r="S33" s="26"/>
      <c r="T33" s="26"/>
      <c r="U33" s="27"/>
      <c r="V33" s="28"/>
      <c r="W33" s="23"/>
      <c r="X33" s="29"/>
      <c r="Y33" s="26"/>
      <c r="Z33" s="26" t="s">
        <v>9</v>
      </c>
      <c r="AA33" s="26"/>
      <c r="AB33" s="26"/>
      <c r="AC33" s="26"/>
      <c r="AD33" s="26"/>
      <c r="AE33" s="27"/>
      <c r="AF33" s="28"/>
      <c r="AG33" s="2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21">
      <c r="B34" s="77" t="s">
        <v>34</v>
      </c>
      <c r="C34" s="68"/>
      <c r="D34" s="40">
        <f>+D30+D23+D15+D7</f>
        <v>14054400</v>
      </c>
      <c r="E34" s="4" t="str">
        <f>E30</f>
        <v>=</v>
      </c>
      <c r="F34" s="32">
        <f>F30</f>
        <v>29280</v>
      </c>
      <c r="G34" s="4" t="str">
        <f>G30</f>
        <v>x</v>
      </c>
      <c r="H34" s="4" t="str">
        <f>H30</f>
        <v>(</v>
      </c>
      <c r="I34" s="32">
        <f>+I30+I23+I15+I7</f>
        <v>9</v>
      </c>
      <c r="J34" s="4" t="str">
        <f>J30</f>
        <v>x</v>
      </c>
      <c r="K34" s="31">
        <f>D34/F34/I34</f>
        <v>53.333333333333336</v>
      </c>
      <c r="L34" s="6" t="str">
        <f>L30</f>
        <v>)</v>
      </c>
      <c r="M34" s="24"/>
      <c r="N34" s="40">
        <f>+N30+N23+N15+N7</f>
        <v>6910080</v>
      </c>
      <c r="O34" s="4" t="str">
        <f>E34</f>
        <v>=</v>
      </c>
      <c r="P34" s="32">
        <f>F34</f>
        <v>29280</v>
      </c>
      <c r="Q34" s="4" t="str">
        <f>G34</f>
        <v>x</v>
      </c>
      <c r="R34" s="4" t="str">
        <f>H34</f>
        <v>(</v>
      </c>
      <c r="S34" s="4">
        <f>I34</f>
        <v>9</v>
      </c>
      <c r="T34" s="4" t="str">
        <f>Q34</f>
        <v>x</v>
      </c>
      <c r="U34" s="31">
        <f>N34/P34/S34</f>
        <v>26.222222222222221</v>
      </c>
      <c r="V34" s="6" t="str">
        <f>L34</f>
        <v>)</v>
      </c>
      <c r="W34" s="23"/>
      <c r="X34" s="40">
        <f>+X30+X23+X15+X7</f>
        <v>7144320</v>
      </c>
      <c r="Y34" s="4" t="str">
        <f>O34</f>
        <v>=</v>
      </c>
      <c r="Z34" s="32">
        <f>P34</f>
        <v>29280</v>
      </c>
      <c r="AA34" s="4" t="str">
        <f>Q34</f>
        <v>x</v>
      </c>
      <c r="AB34" s="4" t="str">
        <f>R34</f>
        <v>(</v>
      </c>
      <c r="AC34" s="32">
        <f>S34</f>
        <v>9</v>
      </c>
      <c r="AD34" s="4" t="str">
        <f>AA34</f>
        <v>x</v>
      </c>
      <c r="AE34" s="42">
        <f>+X34/Z34/AC34</f>
        <v>27.111111111111111</v>
      </c>
      <c r="AF34" s="6" t="str">
        <f>V34</f>
        <v>)</v>
      </c>
      <c r="AG34" s="23"/>
      <c r="AH34" s="44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21">
      <c r="B35" s="68"/>
      <c r="C35" s="68"/>
      <c r="D35" s="51"/>
      <c r="E35" s="47"/>
      <c r="F35" s="48"/>
      <c r="G35" s="47"/>
      <c r="H35" s="47"/>
      <c r="I35" s="48"/>
      <c r="J35" s="47"/>
      <c r="K35" s="46"/>
      <c r="L35" s="49"/>
      <c r="M35" s="50"/>
      <c r="N35" s="51"/>
      <c r="O35" s="47"/>
      <c r="P35" s="48"/>
      <c r="Q35" s="47"/>
      <c r="R35" s="47"/>
      <c r="S35" s="47"/>
      <c r="T35" s="47"/>
      <c r="U35" s="46"/>
      <c r="V35" s="49"/>
      <c r="W35" s="52"/>
      <c r="X35" s="51"/>
      <c r="Y35" s="47"/>
      <c r="Z35" s="48"/>
      <c r="AA35" s="47"/>
      <c r="AB35" s="47"/>
      <c r="AC35" s="48"/>
      <c r="AD35" s="47"/>
      <c r="AE35" s="53"/>
      <c r="AF35" s="49"/>
      <c r="AG35" s="52"/>
      <c r="AH35" s="54"/>
      <c r="AI35" s="55"/>
      <c r="AJ35" s="55"/>
      <c r="AK35" s="55"/>
      <c r="AL35" s="55"/>
      <c r="AM35" s="55"/>
      <c r="AN35" s="55"/>
      <c r="AO35" s="55"/>
      <c r="AP35" s="55"/>
      <c r="AQ35" s="3"/>
      <c r="AR35" s="3"/>
    </row>
    <row r="36" spans="2:44" ht="21">
      <c r="B36" s="69"/>
      <c r="C36" s="69"/>
      <c r="D36" s="60" t="s">
        <v>14</v>
      </c>
      <c r="E36" s="57" t="str">
        <f>E34</f>
        <v>=</v>
      </c>
      <c r="F36" s="58"/>
      <c r="G36" s="57"/>
      <c r="H36" s="57" t="str">
        <f>H34</f>
        <v>(</v>
      </c>
      <c r="I36" s="58"/>
      <c r="J36" s="56">
        <f>+I34*K34</f>
        <v>480</v>
      </c>
      <c r="K36" s="56"/>
      <c r="L36" s="59" t="str">
        <f>L34</f>
        <v>)</v>
      </c>
      <c r="M36" s="50"/>
      <c r="N36" s="60" t="s">
        <v>15</v>
      </c>
      <c r="O36" s="57" t="str">
        <f>+O34</f>
        <v>=</v>
      </c>
      <c r="P36" s="58"/>
      <c r="Q36" s="57"/>
      <c r="R36" s="57" t="str">
        <f>R34</f>
        <v>(</v>
      </c>
      <c r="S36" s="57"/>
      <c r="T36" s="56">
        <f>+S34*U34</f>
        <v>236</v>
      </c>
      <c r="U36" s="56"/>
      <c r="V36" s="59" t="str">
        <f>V34</f>
        <v>)</v>
      </c>
      <c r="W36" s="52"/>
      <c r="X36" s="60" t="s">
        <v>16</v>
      </c>
      <c r="Y36" s="57" t="str">
        <f>Y34</f>
        <v>=</v>
      </c>
      <c r="Z36" s="58"/>
      <c r="AA36" s="57"/>
      <c r="AB36" s="57" t="str">
        <f>AB34</f>
        <v>(</v>
      </c>
      <c r="AC36" s="58"/>
      <c r="AD36" s="56">
        <f>+AC34*AE34</f>
        <v>244</v>
      </c>
      <c r="AE36" s="61"/>
      <c r="AF36" s="59" t="str">
        <f>AF34</f>
        <v>)</v>
      </c>
      <c r="AG36" s="52"/>
      <c r="AH36" s="54"/>
      <c r="AI36" s="55"/>
      <c r="AJ36" s="55"/>
      <c r="AK36" s="55"/>
      <c r="AL36" s="55"/>
      <c r="AM36" s="55"/>
      <c r="AN36" s="55"/>
      <c r="AO36" s="55"/>
      <c r="AP36" s="55"/>
      <c r="AQ36" s="3"/>
      <c r="AR36" s="3"/>
    </row>
    <row r="37" spans="2:44" ht="19" thickBot="1">
      <c r="B37" s="70"/>
      <c r="C37" s="76"/>
      <c r="D37" s="33"/>
      <c r="E37" s="34"/>
      <c r="F37" s="34"/>
      <c r="G37" s="34"/>
      <c r="H37" s="34"/>
      <c r="I37" s="34"/>
      <c r="J37" s="34"/>
      <c r="K37" s="34"/>
      <c r="L37" s="35"/>
      <c r="M37" s="36"/>
      <c r="N37" s="37"/>
      <c r="O37" s="38"/>
      <c r="P37" s="38"/>
      <c r="Q37" s="38"/>
      <c r="R37" s="38"/>
      <c r="S37" s="38"/>
      <c r="T37" s="38"/>
      <c r="U37" s="38"/>
      <c r="V37" s="41"/>
      <c r="W37" s="23"/>
      <c r="X37" s="37"/>
      <c r="Y37" s="38"/>
      <c r="Z37" s="38"/>
      <c r="AA37" s="38"/>
      <c r="AB37" s="38"/>
      <c r="AC37" s="38"/>
      <c r="AD37" s="38"/>
      <c r="AE37" s="38"/>
      <c r="AF37" s="41"/>
      <c r="AG37" s="23" t="s">
        <v>37</v>
      </c>
    </row>
    <row r="38" spans="2:44" ht="19" thickTop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4"/>
      <c r="O38" s="24"/>
      <c r="P38" s="24"/>
      <c r="Q38" s="24"/>
      <c r="R38" s="24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2:44" ht="21">
      <c r="B39" s="1"/>
      <c r="C39" s="1"/>
      <c r="D39" s="1"/>
      <c r="E39" s="1"/>
      <c r="F39" s="1"/>
      <c r="G39" s="1"/>
      <c r="H39" s="1"/>
      <c r="I39" s="1"/>
      <c r="J39" s="1"/>
      <c r="K39" s="45">
        <f>+(K7+K11+K12+K13+K19+K20+K21+K27+K28)/9</f>
        <v>53.333333333333336</v>
      </c>
      <c r="L39" s="1"/>
      <c r="M39" s="1"/>
      <c r="N39" s="1"/>
      <c r="O39" s="1"/>
      <c r="P39" s="1"/>
      <c r="Q39" s="1"/>
      <c r="R39" s="1"/>
      <c r="S39" s="1"/>
    </row>
    <row r="40" spans="2:44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44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44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44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44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mergeCells count="1">
    <mergeCell ref="B2:L2"/>
  </mergeCells>
  <pageMargins left="0.7" right="0.7" top="0.75" bottom="0.75" header="0.3" footer="0.3"/>
  <ignoredErrors>
    <ignoredError sqref="E11:F11 D14 I15 I23 I30 K15 K23 K30 I34 K34 N14 N22 N29 K11:K13 K19:K21 K27:K28 X22 K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MacBook Air</cp:lastModifiedBy>
  <dcterms:created xsi:type="dcterms:W3CDTF">2019-11-28T17:57:06Z</dcterms:created>
  <dcterms:modified xsi:type="dcterms:W3CDTF">2020-02-12T17:58:58Z</dcterms:modified>
</cp:coreProperties>
</file>