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4/Finance gaganante (430-853-ME)/La Belle Pizza inc./"/>
    </mc:Choice>
  </mc:AlternateContent>
  <xr:revisionPtr revIDLastSave="0" documentId="8_{55767185-68C3-274C-B914-C870A415D99E}" xr6:coauthVersionLast="47" xr6:coauthVersionMax="47" xr10:uidLastSave="{00000000-0000-0000-0000-000000000000}"/>
  <bookViews>
    <workbookView xWindow="0" yWindow="500" windowWidth="47700" windowHeight="24860" tabRatio="500" xr2:uid="{00000000-000D-0000-FFFF-FFFF00000000}"/>
  </bookViews>
  <sheets>
    <sheet name="Pizza" sheetId="4" r:id="rId1"/>
    <sheet name="Calcul CmO et PmO" sheetId="3" r:id="rId2"/>
    <sheet name="État des Résultats" sheetId="1" r:id="rId3"/>
  </sheets>
  <definedNames>
    <definedName name="image1" localSheetId="1">#REF!</definedName>
    <definedName name="image1" localSheetId="0">#REF!</definedName>
    <definedName name="image1">#REF!</definedName>
    <definedName name="image2">#REF!</definedName>
    <definedName name="_xlnm.Print_Area" localSheetId="2">'État des Résultats'!$C$2:$AQ$47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9" i="1" l="1"/>
  <c r="M19" i="1"/>
  <c r="E15" i="1"/>
  <c r="E24" i="1"/>
  <c r="E26" i="1"/>
  <c r="E36" i="1"/>
  <c r="E38" i="1"/>
  <c r="E43" i="1"/>
  <c r="K17" i="1"/>
  <c r="Q17" i="1"/>
  <c r="Q19" i="1"/>
  <c r="S21" i="1"/>
  <c r="K19" i="1"/>
  <c r="K21" i="1"/>
  <c r="M17" i="1"/>
  <c r="M21" i="1"/>
  <c r="O17" i="1"/>
  <c r="O21" i="1"/>
  <c r="Q21" i="1"/>
  <c r="C16" i="3"/>
  <c r="C15" i="3"/>
  <c r="C14" i="3"/>
  <c r="C13" i="3"/>
  <c r="C12" i="3"/>
  <c r="C11" i="3"/>
  <c r="C10" i="3"/>
  <c r="E16" i="3"/>
  <c r="E15" i="3"/>
  <c r="E14" i="3"/>
  <c r="E13" i="3"/>
  <c r="E12" i="3"/>
  <c r="E11" i="3"/>
  <c r="F16" i="3"/>
  <c r="F15" i="3"/>
  <c r="F14" i="3"/>
  <c r="F13" i="3"/>
  <c r="F12" i="3"/>
  <c r="F11" i="3"/>
  <c r="H20" i="1"/>
  <c r="E20" i="1"/>
  <c r="H15" i="1"/>
  <c r="H26" i="1"/>
  <c r="H36" i="1"/>
  <c r="H38" i="1"/>
  <c r="H43" i="1"/>
  <c r="H45" i="1"/>
  <c r="H47" i="1"/>
  <c r="I35" i="1"/>
  <c r="I34" i="1"/>
  <c r="I33" i="1"/>
  <c r="I32" i="1"/>
  <c r="I29" i="1"/>
  <c r="I31" i="1"/>
  <c r="I30" i="1"/>
  <c r="I28" i="1"/>
  <c r="I26" i="1"/>
  <c r="I24" i="1"/>
  <c r="I22" i="1"/>
  <c r="H21" i="1"/>
  <c r="I21" i="1"/>
  <c r="I12" i="1"/>
  <c r="I13" i="1"/>
  <c r="I14" i="1"/>
  <c r="I15" i="1"/>
  <c r="I47" i="1"/>
  <c r="I45" i="1"/>
  <c r="I43" i="1"/>
  <c r="I41" i="1"/>
  <c r="I40" i="1"/>
  <c r="I38" i="1"/>
  <c r="I36" i="1"/>
  <c r="I20" i="1"/>
  <c r="I17" i="1"/>
  <c r="F1" i="4"/>
  <c r="F25" i="3"/>
  <c r="E25" i="3"/>
  <c r="L26" i="3"/>
  <c r="H25" i="3"/>
  <c r="L25" i="3"/>
  <c r="G25" i="3"/>
  <c r="L24" i="3"/>
  <c r="L23" i="3"/>
  <c r="L22" i="3"/>
  <c r="F17" i="3"/>
  <c r="E17" i="3"/>
  <c r="H17" i="3"/>
  <c r="G17" i="3"/>
  <c r="H16" i="3"/>
  <c r="G16" i="3"/>
  <c r="L15" i="3"/>
  <c r="H15" i="3"/>
  <c r="G15" i="3"/>
  <c r="L14" i="3"/>
  <c r="H14" i="3"/>
  <c r="G14" i="3"/>
  <c r="L13" i="3"/>
  <c r="H13" i="3"/>
  <c r="G13" i="3"/>
  <c r="L12" i="3"/>
  <c r="H12" i="3"/>
  <c r="G12" i="3"/>
  <c r="L11" i="3"/>
  <c r="H11" i="3"/>
  <c r="G11" i="3"/>
  <c r="E45" i="1"/>
  <c r="E47" i="1"/>
  <c r="F13" i="1"/>
  <c r="F6" i="1"/>
  <c r="F34" i="1"/>
  <c r="F35" i="1"/>
  <c r="F40" i="1"/>
  <c r="F36" i="1"/>
  <c r="F41" i="1"/>
  <c r="F33" i="1"/>
  <c r="F29" i="1"/>
  <c r="F12" i="1"/>
  <c r="C10" i="1"/>
  <c r="F28" i="1"/>
  <c r="F30" i="1"/>
  <c r="F31" i="1"/>
  <c r="F17" i="1"/>
  <c r="F32" i="1"/>
  <c r="F14" i="1"/>
  <c r="F15" i="1"/>
  <c r="F22" i="1"/>
  <c r="F24" i="1"/>
  <c r="F26" i="1"/>
  <c r="F38" i="1"/>
  <c r="F45" i="1"/>
  <c r="F43" i="1"/>
  <c r="F47" i="1"/>
  <c r="E21" i="1"/>
  <c r="F21" i="1"/>
  <c r="F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B071AEDD-B411-7444-8CA9-A009D8E43B99}">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<sst xmlns="http://schemas.openxmlformats.org/spreadsheetml/2006/main" count="161" uniqueCount="112">
  <si>
    <t>Nombre de places</t>
  </si>
  <si>
    <t xml:space="preserve"> </t>
  </si>
  <si>
    <t>(%)</t>
  </si>
  <si>
    <t>Revenus</t>
  </si>
  <si>
    <t xml:space="preserve">   Total des revenus</t>
  </si>
  <si>
    <t xml:space="preserve">   Total des coûts de la main-d’œuvre</t>
  </si>
  <si>
    <t xml:space="preserve">   Total des frais d’exploitation</t>
  </si>
  <si>
    <t xml:space="preserve">BÉNÉFICE NET AVANT IMPÔT </t>
    <phoneticPr fontId="0" type="noConversion"/>
  </si>
  <si>
    <t xml:space="preserve">BÉNÉFICE NET </t>
  </si>
  <si>
    <t>Taux d'imposition</t>
  </si>
  <si>
    <t>Rev/Place/Jour =</t>
  </si>
  <si>
    <t>Résultats</t>
  </si>
  <si>
    <t>Revenus annuels par place</t>
  </si>
  <si>
    <t xml:space="preserve">   Marge bénéficiaire brute</t>
  </si>
  <si>
    <t xml:space="preserve">   « Prime Cost »</t>
  </si>
  <si>
    <t>Coût des produits vendus</t>
  </si>
  <si>
    <t xml:space="preserve">Coût de la main-d’œuvre </t>
  </si>
  <si>
    <t>Bénéfices nets avant frais financiers, amort. et impôt (BAIIA)</t>
  </si>
  <si>
    <t>État des résultats</t>
  </si>
  <si>
    <t xml:space="preserve"> Autres revenus</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</si>
  <si>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</si>
  <si>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</si>
  <si>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</si>
  <si>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</si>
  <si>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</si>
  <si>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</si>
  <si>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</si>
  <si>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</si>
  <si>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</si>
  <si>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</si>
  <si>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Impôts </t>
  </si>
  <si>
    <t>A = U</t>
  </si>
  <si>
    <t>La Belle Pizza inc.</t>
  </si>
  <si>
    <t xml:space="preserve"> Aliments et boissons non alcoolisées</t>
  </si>
  <si>
    <t xml:space="preserve"> Boissons alcoolisées</t>
  </si>
  <si>
    <t xml:space="preserve"> Amortissement et dépréciation</t>
  </si>
  <si>
    <t xml:space="preserve"> Frais de services financiers</t>
  </si>
  <si>
    <t>LISTE DE PRODUITS ET DE PRIX</t>
  </si>
  <si>
    <t>Coûts des ressources alimentaires pour chaque plat</t>
  </si>
  <si>
    <t>Prix de vente par plat</t>
  </si>
  <si>
    <t xml:space="preserve">«Food cost» pour chaque plat </t>
  </si>
  <si>
    <t>CmO - PmO - food cost - Marge brute</t>
  </si>
  <si>
    <t>CmO</t>
  </si>
  <si>
    <t>PmO</t>
  </si>
  <si>
    <t>Food cost</t>
  </si>
  <si>
    <t>Marge / RA</t>
  </si>
  <si>
    <t>OFFRE TOTALE SANS LES TENTATIONS</t>
  </si>
  <si>
    <t>Pizzas</t>
  </si>
  <si>
    <t>Calcul du PmO</t>
  </si>
  <si>
    <t>deuxième mouvement - largo (la suite)</t>
  </si>
  <si>
    <t>la plus simple consiste à faire cuire dans un four une galette de</t>
  </si>
  <si>
    <t>pâte à pain garnie de tomates concassées additionnées de</t>
  </si>
  <si>
    <t xml:space="preserve">Le mot pizza apparaît pour la première fois en 997 en latin </t>
  </si>
  <si>
    <t xml:space="preserve">actuel. </t>
  </si>
  <si>
    <t>Indienne</t>
  </si>
  <si>
    <t>pâte à pain savoureuse et croustillante, sauce maison,</t>
  </si>
  <si>
    <t>de lime au curry rouge.</t>
  </si>
  <si>
    <t>Italienne (La Margherita)</t>
  </si>
  <si>
    <t>En juin 1889, pour honorer sa reine, le chef Raffaele Esposito</t>
  </si>
  <si>
    <t>décide de créer une pizza spéciale. Il fait cuire sa pâte au four et</t>
  </si>
  <si>
    <t>la complète avec des tomates, du fromage de Mozzarella et du</t>
  </si>
  <si>
    <t xml:space="preserve">Cette recette devient la pizza préférée de la reine Margherita. On </t>
  </si>
  <si>
    <t>partout à travers le monde.</t>
  </si>
  <si>
    <t xml:space="preserve">Méditerranéenne </t>
  </si>
  <si>
    <t xml:space="preserve">pâte à pain savoureuse et croustillante, pesto, </t>
  </si>
  <si>
    <t>tomates concassées, olives Kalamata, oignon, origan frais ,</t>
  </si>
  <si>
    <t>fromage mozzarella et feta.</t>
  </si>
  <si>
    <t>Corleone</t>
  </si>
  <si>
    <t>pâte à pain savoureuse et croustillante, sauce maison</t>
  </si>
  <si>
    <t xml:space="preserve">mozzarella, noisette de mascarpone, jambon san daniel </t>
  </si>
  <si>
    <t>et salade roquette.</t>
  </si>
  <si>
    <t xml:space="preserve">New Yorkaise </t>
  </si>
  <si>
    <t>mozzarella et pepperoni.</t>
  </si>
  <si>
    <t xml:space="preserve">Suédoise </t>
  </si>
  <si>
    <t>Revenus, coûts, bénéfices unitaires moyens par acheteur</t>
  </si>
  <si>
    <t>Marge / RA gagnée sur la vente de chaque plat</t>
  </si>
  <si>
    <t>Coût moyen offert (CmO) pour la carte des aliments et boissons non alcoolisées</t>
  </si>
  <si>
    <t>Prix moyen offert (PmO) pour la carte des aliments et boissons non alcoolisées</t>
  </si>
  <si>
    <t>Marge / (RA) moyenne offerte pour la carte des aliments et boissons non alcoolisées</t>
  </si>
  <si>
    <t>Multiplicateur pour la carte des aliments et boissons non alcoolisées</t>
  </si>
  <si>
    <t xml:space="preserve">Gamme </t>
  </si>
  <si>
    <t>Références</t>
  </si>
  <si>
    <t>Coût moyen offert (CmO) pour la gamme (comprenant 6 références)</t>
  </si>
  <si>
    <t>Prix moyen offert (PmO) pour la gamme (comprenant 6 références)</t>
  </si>
  <si>
    <t>«Food cost» moyen offert (FCmO) pour la gamme (comprenant 6 références)</t>
  </si>
  <si>
    <t>Marge brute moyenne offerte pour la gamme (comprenant 6 références)</t>
  </si>
  <si>
    <t>Multiplicateur moyen pour la gamme (comprenant 6 références)</t>
  </si>
  <si>
    <t xml:space="preserve">«Food cost» moyen offert (FCmO) pour la carte des aliments et boissons non alcoolisées </t>
  </si>
  <si>
    <t>Pour la période du 1er janvier 20XX au 31 décembre 20XX</t>
  </si>
  <si>
    <t>le met préféré des Italiens. La Margherita est maintenant servie.</t>
  </si>
  <si>
    <t>Mets italien très populaire, d’origine napolitaine, dont la formule</t>
  </si>
  <si>
    <t>mozzarella, agrémentées d’aromate (origan) et d’ail.</t>
  </si>
  <si>
    <t xml:space="preserve">médiéval le mot signifie alors «fouace», «galette».  C’est à </t>
  </si>
  <si>
    <t>mozzarella, poulet, concombre, noix épicées, huile d’olive et jus</t>
  </si>
  <si>
    <t>mozzarella et basilic émincé dans l’huile.</t>
  </si>
  <si>
    <t>dit qu’à partir de ce jour la pizza (surtout la Margherita) est devenue</t>
  </si>
  <si>
    <t>saumon fumé, oignon, câpres et sa crème sure à l’aneth.</t>
  </si>
  <si>
    <t xml:space="preserve">Naples au XVIe siècle que le mot est attesté avec son sens  </t>
  </si>
  <si>
    <t>basilic frais (les couleurs du drapeau italien; vert, blanc, et rouge).</t>
  </si>
  <si>
    <t>Rendement désiré</t>
  </si>
  <si>
    <t>Capitaux investis</t>
  </si>
  <si>
    <t>Les 5 mesures de base</t>
  </si>
  <si>
    <t>La gestion de l'exploitation</t>
  </si>
  <si>
    <t>La gestion des ressources</t>
  </si>
  <si>
    <t>La gestion de la dette</t>
  </si>
  <si>
    <t>Le rendement sur l'investissement des actionnaires</t>
  </si>
  <si>
    <t>Le rendement sur l'investissement des actionnaires en %</t>
  </si>
  <si>
    <t xml:space="preserve"> ÷ </t>
  </si>
  <si>
    <t>x</t>
  </si>
  <si>
    <t>=</t>
  </si>
  <si>
    <t xml:space="preserve">1 — La méthode du coût majoré du rendement désiré sur le capital investi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</si>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</sst>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00_);_(&quot;$&quot;* \(#,##0.00\);_(&quot;$&quot;* &quot;-&quot;??_);_(@_)"/>
    <numFmt numFmtId="165" formatCode="_(&quot;$&quot;* #,##0_);_(&quot;$&quot;* \(#,##0\);_(&quot;$&quot;* &quot;-&quot;_);_(@_)"/>
    <numFmt numFmtId="166" formatCode="[$-C0C]d\ mmm\ yyyy;@"/>
    <numFmt numFmtId="167" formatCode="#,##0.00&quot;$&quot;"/>
    <numFmt numFmtId="168" formatCode="_ * #,##0.00_)\ [$€-1]_ ;_ * \(#,##0.00\)\ [$€-1]_ ;_ * &quot;-&quot;??_)\ [$€-1]_ "/>
    <numFmt numFmtId="169" formatCode="_-* #,##0.00\ &quot;$&quot;_-;_-* #,##0.00\ &quot;$&quot;\-;_-* &quot;-&quot;??\ &quot;$&quot;_-;_-@_-"/>
    <numFmt numFmtId="170" formatCode="#,##0.00\ &quot;$&quot;"/>
    <numFmt numFmtId="171" formatCode="0.0"/>
    <numFmt numFmtId="172" formatCode="#,##0\ &quot;$&quot;"/>
    <numFmt numFmtId="173" formatCode="#,##0.0000"/>
  </numFmts>
  <fonts count="57" x14ac:knownFonts="1">
    <font>
      <sz val="10"/>
      <name val="Arial"/>
      <charset val="204"/>
    </font>
    <font>
      <sz val="10"/>
      <name val="Arial"/>
      <family val="2"/>
    </font>
    <font>
      <b/>
      <sz val="10"/>
      <name val="Arial"/>
      <family val="2"/>
      <charset val="204"/>
    </font>
    <font>
      <b/>
      <u/>
      <sz val="10"/>
      <name val="Arial"/>
      <family val="2"/>
      <charset val="204"/>
    </font>
    <font>
      <b/>
      <sz val="10"/>
      <color indexed="9"/>
      <name val="Arial"/>
      <family val="2"/>
      <charset val="204"/>
    </font>
    <font>
      <sz val="10"/>
      <color indexed="9"/>
      <name val="Arial"/>
      <family val="2"/>
    </font>
    <font>
      <sz val="10"/>
      <color theme="1"/>
      <name val="Arial"/>
      <family val="2"/>
    </font>
    <font>
      <b/>
      <sz val="10"/>
      <color theme="1"/>
      <name val="Arial"/>
      <family val="2"/>
    </font>
    <font>
      <sz val="10"/>
      <color theme="0"/>
      <name val="Arial"/>
      <family val="2"/>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u val="singleAccounting"/>
      <sz val="10"/>
      <name val="Arial"/>
      <family val="2"/>
    </font>
    <font>
      <b/>
      <sz val="10"/>
      <name val="Arial"/>
      <family val="2"/>
    </font>
    <font>
      <b/>
      <sz val="10"/>
      <color theme="0"/>
      <name val="Arial"/>
      <family val="2"/>
    </font>
    <font>
      <b/>
      <u val="singleAccounting"/>
      <sz val="10"/>
      <name val="Arial"/>
      <family val="2"/>
      <charset val="204"/>
    </font>
    <font>
      <b/>
      <u val="doubleAccounting"/>
      <sz val="10"/>
      <color indexed="9"/>
      <name val="Arial"/>
      <family val="2"/>
      <charset val="204"/>
    </font>
    <font>
      <b/>
      <u val="double"/>
      <sz val="10"/>
      <color indexed="9"/>
      <name val="Arial"/>
      <family val="2"/>
      <charset val="204"/>
    </font>
    <font>
      <b/>
      <u val="double"/>
      <sz val="10"/>
      <color theme="0"/>
      <name val="Arial"/>
      <family val="2"/>
    </font>
    <font>
      <b/>
      <sz val="14"/>
      <name val="Arial"/>
      <family val="2"/>
    </font>
    <font>
      <b/>
      <sz val="17"/>
      <name val="Arial"/>
      <family val="2"/>
    </font>
    <font>
      <b/>
      <sz val="10"/>
      <name val="Verdana"/>
      <family val="2"/>
    </font>
    <font>
      <b/>
      <sz val="12"/>
      <name val="Arial"/>
      <family val="2"/>
    </font>
    <font>
      <b/>
      <u/>
      <sz val="14"/>
      <name val="Arial"/>
      <family val="2"/>
    </font>
    <font>
      <b/>
      <u val="singleAccounting"/>
      <sz val="12"/>
      <name val="Arial"/>
      <family val="2"/>
    </font>
    <font>
      <b/>
      <u/>
      <sz val="12"/>
      <name val="Arial"/>
      <family val="2"/>
    </font>
    <font>
      <sz val="9"/>
      <color indexed="23"/>
      <name val="Arial"/>
      <family val="2"/>
    </font>
    <font>
      <sz val="28"/>
      <name val="Arial Black"/>
      <family val="2"/>
    </font>
    <font>
      <b/>
      <u/>
      <sz val="10"/>
      <color indexed="12"/>
      <name val="Verdana"/>
      <family val="2"/>
    </font>
    <font>
      <sz val="12"/>
      <name val="Arial"/>
      <family val="2"/>
    </font>
    <font>
      <b/>
      <i/>
      <sz val="10"/>
      <name val="Verdana"/>
      <family val="2"/>
    </font>
    <font>
      <sz val="11"/>
      <name val="Arial"/>
      <family val="2"/>
    </font>
    <font>
      <sz val="10"/>
      <color indexed="12"/>
      <name val="Verdana"/>
      <family val="2"/>
    </font>
    <font>
      <sz val="9"/>
      <name val="Arial"/>
      <family val="2"/>
    </font>
    <font>
      <sz val="11"/>
      <color indexed="45"/>
      <name val="Verdana"/>
      <family val="2"/>
    </font>
    <font>
      <i/>
      <sz val="11"/>
      <color theme="1"/>
      <name val="Arial"/>
      <family val="2"/>
    </font>
    <font>
      <i/>
      <sz val="10"/>
      <color theme="1"/>
      <name val="Verdana"/>
      <family val="2"/>
    </font>
    <font>
      <sz val="12"/>
      <color theme="1"/>
      <name val="Arial Black"/>
      <family val="2"/>
    </font>
    <font>
      <sz val="10"/>
      <color theme="1"/>
      <name val="Verdana"/>
      <family val="2"/>
    </font>
    <font>
      <b/>
      <sz val="10"/>
      <color rgb="FF0070C0"/>
      <name val="Arial"/>
      <family val="2"/>
      <charset val="204"/>
    </font>
    <font>
      <b/>
      <sz val="10"/>
      <color rgb="FF0070C0"/>
      <name val="Arial"/>
      <family val="2"/>
    </font>
    <font>
      <sz val="10"/>
      <color rgb="FF0070C0"/>
      <name val="Arial"/>
      <family val="2"/>
    </font>
    <font>
      <sz val="19"/>
      <color rgb="FF000000"/>
      <name val="Verdana"/>
      <family val="2"/>
    </font>
    <font>
      <b/>
      <u val="doubleAccounting"/>
      <sz val="10"/>
      <color theme="0"/>
      <name val="Arial"/>
      <family val="2"/>
    </font>
    <font>
      <b/>
      <sz val="9"/>
      <color rgb="FF000000"/>
      <name val="Verdana"/>
      <family val="2"/>
    </font>
    <font>
      <sz val="9"/>
      <color rgb="FF000000"/>
      <name val="Verdana"/>
      <family val="2"/>
    </font>
    <font>
      <b/>
      <sz val="20"/>
      <name val="Arial"/>
      <family val="2"/>
    </font>
    <font>
      <b/>
      <sz val="14"/>
      <color rgb="FF000000"/>
      <name val="Arial"/>
      <family val="2"/>
    </font>
    <font>
      <b/>
      <u val="double"/>
      <sz val="14"/>
      <color rgb="FF000000"/>
      <name val="Arial"/>
      <family val="2"/>
    </font>
  </fonts>
  <fills count="14">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0" tint="-0.34998626667073579"/>
        <bgColor indexed="64"/>
      </patternFill>
    </fill>
    <fill>
      <patternFill patternType="solid">
        <fgColor rgb="FFC5D9F1"/>
        <bgColor rgb="FF000000"/>
      </patternFill>
    </fill>
    <fill>
      <patternFill patternType="solid">
        <fgColor rgb="FFFFFFFF"/>
        <bgColor rgb="FF000000"/>
      </patternFill>
    </fill>
  </fills>
  <borders count="47">
    <border>
      <left/>
      <right/>
      <top/>
      <bottom/>
      <diagonal/>
    </border>
    <border>
      <left style="thick">
        <color auto="1"/>
      </left>
      <right style="thick">
        <color auto="1"/>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dotted">
        <color auto="1"/>
      </left>
      <right style="thick">
        <color auto="1"/>
      </right>
      <top style="thick">
        <color auto="1"/>
      </top>
      <bottom style="dotted">
        <color auto="1"/>
      </bottom>
      <diagonal/>
    </border>
    <border>
      <left style="dotted">
        <color auto="1"/>
      </left>
      <right style="thick">
        <color auto="1"/>
      </right>
      <top style="dotted">
        <color auto="1"/>
      </top>
      <bottom style="dotted">
        <color auto="1"/>
      </bottom>
      <diagonal/>
    </border>
    <border>
      <left style="dotted">
        <color auto="1"/>
      </left>
      <right style="thick">
        <color auto="1"/>
      </right>
      <top style="dotted">
        <color auto="1"/>
      </top>
      <bottom style="thick">
        <color auto="1"/>
      </bottom>
      <diagonal/>
    </border>
    <border diagonalUp="1">
      <left style="dotted">
        <color auto="1"/>
      </left>
      <right style="thick">
        <color auto="1"/>
      </right>
      <top style="thick">
        <color auto="1"/>
      </top>
      <bottom style="thick">
        <color auto="1"/>
      </bottom>
      <diagonal style="dotted">
        <color auto="1"/>
      </diagonal>
    </border>
    <border>
      <left style="dotted">
        <color auto="1"/>
      </left>
      <right style="thick">
        <color auto="1"/>
      </right>
      <top style="thick">
        <color auto="1"/>
      </top>
      <bottom style="thick">
        <color auto="1"/>
      </bottom>
      <diagonal/>
    </border>
    <border>
      <left style="thick">
        <color auto="1"/>
      </left>
      <right/>
      <top style="thick">
        <color auto="1"/>
      </top>
      <bottom style="dotted">
        <color auto="1"/>
      </bottom>
      <diagonal/>
    </border>
    <border>
      <left style="thick">
        <color auto="1"/>
      </left>
      <right/>
      <top style="dotted">
        <color auto="1"/>
      </top>
      <bottom style="dotted">
        <color auto="1"/>
      </bottom>
      <diagonal/>
    </border>
    <border>
      <left style="thick">
        <color auto="1"/>
      </left>
      <right/>
      <top style="dotted">
        <color auto="1"/>
      </top>
      <bottom style="thick">
        <color auto="1"/>
      </bottom>
      <diagonal/>
    </border>
    <border diagonalUp="1" diagonalDown="1">
      <left style="thick">
        <color auto="1"/>
      </left>
      <right/>
      <top style="thick">
        <color auto="1"/>
      </top>
      <bottom style="thick">
        <color auto="1"/>
      </bottom>
      <diagonal style="dotted">
        <color auto="1"/>
      </diagonal>
    </border>
    <border>
      <left/>
      <right/>
      <top style="thick">
        <color auto="1"/>
      </top>
      <bottom/>
      <diagonal/>
    </border>
    <border>
      <left/>
      <right style="dotted">
        <color auto="1"/>
      </right>
      <top style="thick">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ck">
        <color auto="1"/>
      </bottom>
      <diagonal/>
    </border>
    <border>
      <left/>
      <right/>
      <top style="thick">
        <color auto="1"/>
      </top>
      <bottom style="thick">
        <color auto="1"/>
      </bottom>
      <diagonal/>
    </border>
    <border diagonalUp="1">
      <left/>
      <right style="dotted">
        <color auto="1"/>
      </right>
      <top style="thick">
        <color auto="1"/>
      </top>
      <bottom style="thick">
        <color auto="1"/>
      </bottom>
      <diagonal style="dotted">
        <color auto="1"/>
      </diagonal>
    </border>
    <border>
      <left/>
      <right/>
      <top/>
      <bottom style="thick">
        <color auto="1"/>
      </bottom>
      <diagonal/>
    </border>
    <border>
      <left/>
      <right style="dotted">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style="thin">
        <color auto="1"/>
      </top>
      <bottom style="thin">
        <color auto="1"/>
      </bottom>
      <diagonal/>
    </border>
    <border>
      <left style="thin">
        <color auto="1"/>
      </left>
      <right style="thick">
        <color auto="1"/>
      </right>
      <top style="thick">
        <color auto="1"/>
      </top>
      <bottom style="thick">
        <color auto="1"/>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diagonalUp="1">
      <left style="thin">
        <color auto="1"/>
      </left>
      <right style="thick">
        <color auto="1"/>
      </right>
      <top style="thick">
        <color auto="1"/>
      </top>
      <bottom style="thick">
        <color auto="1"/>
      </bottom>
      <diagonal style="dotted">
        <color auto="1"/>
      </diagonal>
    </border>
    <border>
      <left style="thin">
        <color auto="1"/>
      </left>
      <right style="thick">
        <color auto="1"/>
      </right>
      <top style="dotted">
        <color auto="1"/>
      </top>
      <bottom/>
      <diagonal/>
    </border>
    <border>
      <left style="thin">
        <color auto="1"/>
      </left>
      <right style="thick">
        <color auto="1"/>
      </right>
      <top/>
      <bottom style="dotted">
        <color auto="1"/>
      </bottom>
      <diagonal/>
    </border>
    <border>
      <left style="thin">
        <color indexed="64"/>
      </left>
      <right style="thin">
        <color indexed="64"/>
      </right>
      <top style="thin">
        <color indexed="64"/>
      </top>
      <bottom style="thin">
        <color indexed="64"/>
      </bottom>
      <diagonal/>
    </border>
    <border>
      <left style="thick">
        <color auto="1"/>
      </left>
      <right style="dotted">
        <color auto="1"/>
      </right>
      <top style="dotted">
        <color auto="1"/>
      </top>
      <bottom style="dotted">
        <color auto="1"/>
      </bottom>
      <diagonal/>
    </border>
  </borders>
  <cellStyleXfs count="65">
    <xf numFmtId="0" fontId="0" fillId="0" borderId="0"/>
    <xf numFmtId="164" fontId="1" fillId="0" borderId="0" applyFont="0" applyFill="0" applyBorder="0" applyAlignment="0" applyProtection="0"/>
    <xf numFmtId="49" fontId="9" fillId="0" borderId="0">
      <alignment horizontal="left" vertical="top"/>
    </xf>
    <xf numFmtId="0" fontId="1" fillId="8" borderId="10" applyNumberFormat="0" applyFont="0" applyAlignment="0" applyProtection="0"/>
    <xf numFmtId="168" fontId="1" fillId="0" borderId="0" applyFont="0" applyFill="0" applyBorder="0" applyAlignment="0" applyProtection="0"/>
    <xf numFmtId="0" fontId="10" fillId="0" borderId="0" applyNumberFormat="0" applyFill="0" applyBorder="0" applyAlignment="0" applyProtection="0">
      <alignment vertical="top"/>
      <protection locked="0"/>
    </xf>
    <xf numFmtId="16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1" fillId="0" borderId="0"/>
    <xf numFmtId="0" fontId="1" fillId="0" borderId="0"/>
    <xf numFmtId="9" fontId="1" fillId="0" borderId="0" applyFont="0" applyFill="0" applyBorder="0" applyAlignment="0" applyProtection="0"/>
    <xf numFmtId="0" fontId="12" fillId="9" borderId="0" applyNumberFormat="0" applyBorder="0" applyAlignment="0" applyProtection="0"/>
    <xf numFmtId="0" fontId="13" fillId="0" borderId="0" applyNumberFormat="0" applyFill="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17" fillId="10" borderId="1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49" fontId="34" fillId="0" borderId="0">
      <alignment horizontal="left" vertical="top"/>
    </xf>
    <xf numFmtId="0" fontId="29" fillId="0" borderId="0"/>
    <xf numFmtId="0" fontId="39" fillId="0" borderId="0">
      <alignment vertical="top"/>
    </xf>
    <xf numFmtId="49" fontId="41" fillId="0" borderId="0">
      <alignment horizontal="left"/>
    </xf>
  </cellStyleXfs>
  <cellXfs count="222">
    <xf numFmtId="0" fontId="0" fillId="0" borderId="0" xfId="0"/>
    <xf numFmtId="166" fontId="0" fillId="0" borderId="0" xfId="0" applyNumberFormat="1"/>
    <xf numFmtId="10" fontId="2" fillId="0" borderId="0" xfId="0" applyNumberFormat="1" applyFont="1"/>
    <xf numFmtId="0" fontId="0" fillId="0" borderId="0" xfId="0" applyAlignment="1">
      <alignment horizontal="center"/>
    </xf>
    <xf numFmtId="0" fontId="0" fillId="4" borderId="0" xfId="0" applyFill="1"/>
    <xf numFmtId="0" fontId="5" fillId="0" borderId="0" xfId="0" applyFont="1"/>
    <xf numFmtId="0" fontId="6" fillId="6" borderId="0" xfId="0" applyFont="1" applyFill="1"/>
    <xf numFmtId="165" fontId="0" fillId="0" borderId="0" xfId="0" applyNumberFormat="1"/>
    <xf numFmtId="0" fontId="2" fillId="0" borderId="0" xfId="0" applyFont="1"/>
    <xf numFmtId="0" fontId="4" fillId="0" borderId="0" xfId="0" applyFont="1"/>
    <xf numFmtId="0" fontId="0" fillId="6" borderId="1" xfId="0" applyFill="1" applyBorder="1"/>
    <xf numFmtId="0" fontId="5" fillId="0" borderId="1" xfId="0" applyFont="1" applyBorder="1"/>
    <xf numFmtId="165" fontId="8" fillId="7" borderId="0" xfId="0" applyNumberFormat="1" applyFont="1" applyFill="1"/>
    <xf numFmtId="164" fontId="0" fillId="0" borderId="0" xfId="0" applyNumberFormat="1"/>
    <xf numFmtId="167" fontId="20" fillId="3" borderId="3" xfId="1" applyNumberFormat="1" applyFont="1" applyFill="1" applyBorder="1" applyAlignment="1">
      <alignment horizontal="center"/>
    </xf>
    <xf numFmtId="10" fontId="0" fillId="0" borderId="0" xfId="0" applyNumberFormat="1"/>
    <xf numFmtId="10" fontId="0" fillId="6" borderId="15" xfId="0" applyNumberFormat="1" applyFill="1" applyBorder="1"/>
    <xf numFmtId="10" fontId="2" fillId="6" borderId="16" xfId="0" applyNumberFormat="1" applyFont="1" applyFill="1" applyBorder="1"/>
    <xf numFmtId="10" fontId="2" fillId="6" borderId="17" xfId="0" applyNumberFormat="1" applyFont="1" applyFill="1" applyBorder="1"/>
    <xf numFmtId="10" fontId="4" fillId="5" borderId="9" xfId="0" applyNumberFormat="1" applyFont="1" applyFill="1" applyBorder="1"/>
    <xf numFmtId="10" fontId="6" fillId="6" borderId="16" xfId="0" applyNumberFormat="1" applyFont="1" applyFill="1" applyBorder="1"/>
    <xf numFmtId="10" fontId="0" fillId="6" borderId="16" xfId="0" applyNumberFormat="1" applyFill="1" applyBorder="1"/>
    <xf numFmtId="10" fontId="0" fillId="6" borderId="17" xfId="0" applyNumberFormat="1" applyFill="1" applyBorder="1"/>
    <xf numFmtId="0" fontId="3" fillId="0" borderId="20" xfId="0" applyFont="1" applyBorder="1"/>
    <xf numFmtId="0" fontId="1" fillId="0" borderId="21" xfId="0" applyFont="1" applyBorder="1"/>
    <xf numFmtId="0" fontId="0" fillId="0" borderId="21" xfId="0" applyBorder="1"/>
    <xf numFmtId="0" fontId="0" fillId="0" borderId="22" xfId="0" applyBorder="1"/>
    <xf numFmtId="0" fontId="4" fillId="5" borderId="8" xfId="0" applyFont="1" applyFill="1" applyBorder="1"/>
    <xf numFmtId="0" fontId="0" fillId="0" borderId="20" xfId="0" applyBorder="1"/>
    <xf numFmtId="0" fontId="7" fillId="6" borderId="21" xfId="0" applyFont="1" applyFill="1" applyBorder="1"/>
    <xf numFmtId="0" fontId="2" fillId="0" borderId="21" xfId="0" applyFont="1" applyBorder="1"/>
    <xf numFmtId="0" fontId="4" fillId="5" borderId="23" xfId="0" applyFont="1" applyFill="1" applyBorder="1"/>
    <xf numFmtId="0" fontId="0" fillId="0" borderId="4" xfId="0" applyBorder="1"/>
    <xf numFmtId="0" fontId="4" fillId="5" borderId="6" xfId="0" applyFont="1" applyFill="1" applyBorder="1"/>
    <xf numFmtId="166" fontId="2" fillId="3" borderId="24" xfId="0" applyNumberFormat="1" applyFont="1" applyFill="1" applyBorder="1" applyAlignment="1">
      <alignment horizontal="center"/>
    </xf>
    <xf numFmtId="0" fontId="2" fillId="3" borderId="0" xfId="0" applyFont="1" applyFill="1" applyAlignment="1">
      <alignment horizontal="center"/>
    </xf>
    <xf numFmtId="0" fontId="0" fillId="6" borderId="25" xfId="0" applyFill="1" applyBorder="1"/>
    <xf numFmtId="164" fontId="0" fillId="6" borderId="25" xfId="1" applyFont="1" applyFill="1" applyBorder="1"/>
    <xf numFmtId="164" fontId="0" fillId="6" borderId="26" xfId="1" applyFont="1" applyFill="1" applyBorder="1"/>
    <xf numFmtId="164" fontId="6" fillId="6" borderId="26" xfId="1" applyFont="1" applyFill="1" applyBorder="1"/>
    <xf numFmtId="164" fontId="2" fillId="6" borderId="26" xfId="1" applyFont="1" applyFill="1" applyBorder="1"/>
    <xf numFmtId="164" fontId="0" fillId="6" borderId="27" xfId="1" applyFont="1" applyFill="1" applyBorder="1"/>
    <xf numFmtId="164" fontId="4" fillId="5" borderId="28" xfId="1" applyFont="1" applyFill="1" applyBorder="1"/>
    <xf numFmtId="0" fontId="2" fillId="6" borderId="31" xfId="0" applyFont="1" applyFill="1" applyBorder="1"/>
    <xf numFmtId="0" fontId="0" fillId="0" borderId="1" xfId="0" applyBorder="1"/>
    <xf numFmtId="0" fontId="6" fillId="6" borderId="1" xfId="0" applyFont="1" applyFill="1" applyBorder="1"/>
    <xf numFmtId="0" fontId="2" fillId="0" borderId="1" xfId="0" applyFont="1" applyBorder="1"/>
    <xf numFmtId="0" fontId="0" fillId="0" borderId="28" xfId="0" applyBorder="1"/>
    <xf numFmtId="0" fontId="0" fillId="0" borderId="5" xfId="0" applyBorder="1"/>
    <xf numFmtId="0" fontId="0" fillId="0" borderId="24" xfId="0" applyBorder="1"/>
    <xf numFmtId="0" fontId="0" fillId="0" borderId="30" xfId="0" applyBorder="1"/>
    <xf numFmtId="0" fontId="2" fillId="0" borderId="28" xfId="0" applyFont="1" applyBorder="1" applyAlignment="1">
      <alignment horizontal="left"/>
    </xf>
    <xf numFmtId="0" fontId="1" fillId="0" borderId="30" xfId="0" applyFont="1" applyBorder="1"/>
    <xf numFmtId="0" fontId="1" fillId="0" borderId="22" xfId="0" applyFont="1" applyBorder="1"/>
    <xf numFmtId="0" fontId="1" fillId="6" borderId="21" xfId="0" applyFont="1" applyFill="1" applyBorder="1"/>
    <xf numFmtId="0" fontId="21" fillId="0" borderId="4" xfId="0" applyFont="1" applyBorder="1"/>
    <xf numFmtId="170" fontId="21" fillId="0" borderId="0" xfId="0" applyNumberFormat="1" applyFont="1" applyAlignment="1">
      <alignment horizontal="center"/>
    </xf>
    <xf numFmtId="0" fontId="21" fillId="3" borderId="5" xfId="0" applyFont="1" applyFill="1" applyBorder="1" applyAlignment="1">
      <alignment horizontal="center"/>
    </xf>
    <xf numFmtId="164" fontId="23" fillId="6" borderId="26" xfId="1" applyFont="1" applyFill="1" applyBorder="1"/>
    <xf numFmtId="0" fontId="3" fillId="0" borderId="21" xfId="0" applyFont="1" applyBorder="1"/>
    <xf numFmtId="164" fontId="24" fillId="5" borderId="30" xfId="1" applyFont="1" applyFill="1" applyBorder="1"/>
    <xf numFmtId="10" fontId="25" fillId="5" borderId="7" xfId="0" applyNumberFormat="1" applyFont="1" applyFill="1" applyBorder="1"/>
    <xf numFmtId="164" fontId="24" fillId="5" borderId="29" xfId="1" applyFont="1" applyFill="1" applyBorder="1"/>
    <xf numFmtId="0" fontId="18" fillId="0" borderId="0" xfId="60"/>
    <xf numFmtId="0" fontId="0" fillId="0" borderId="0" xfId="0" applyAlignment="1">
      <alignment horizontal="center" vertical="center"/>
    </xf>
    <xf numFmtId="0" fontId="1" fillId="0" borderId="33" xfId="0" applyFont="1" applyBorder="1"/>
    <xf numFmtId="0" fontId="2" fillId="0" borderId="33" xfId="0" applyFont="1" applyBorder="1"/>
    <xf numFmtId="10" fontId="25" fillId="5" borderId="18" xfId="0" applyNumberFormat="1" applyFont="1" applyFill="1" applyBorder="1"/>
    <xf numFmtId="0" fontId="1" fillId="0" borderId="0" xfId="9"/>
    <xf numFmtId="0" fontId="1" fillId="0" borderId="0" xfId="9" applyAlignment="1">
      <alignment horizontal="center"/>
    </xf>
    <xf numFmtId="0" fontId="28" fillId="0" borderId="0" xfId="9" applyFont="1" applyAlignment="1">
      <alignment horizontal="center"/>
    </xf>
    <xf numFmtId="0" fontId="2" fillId="0" borderId="0" xfId="9" applyFont="1" applyAlignment="1">
      <alignment horizontal="center" vertical="center" wrapText="1"/>
    </xf>
    <xf numFmtId="0" fontId="29" fillId="0" borderId="0" xfId="10" applyFont="1" applyAlignment="1">
      <alignment horizontal="center" vertical="center" wrapText="1"/>
    </xf>
    <xf numFmtId="0" fontId="11" fillId="0" borderId="0" xfId="10" applyAlignment="1">
      <alignment horizontal="center" vertical="center" wrapText="1"/>
    </xf>
    <xf numFmtId="164" fontId="1" fillId="0" borderId="0" xfId="9" applyNumberFormat="1"/>
    <xf numFmtId="10" fontId="1" fillId="0" borderId="0" xfId="9" applyNumberFormat="1"/>
    <xf numFmtId="0" fontId="27" fillId="0" borderId="0" xfId="9" applyFont="1"/>
    <xf numFmtId="0" fontId="2" fillId="0" borderId="0" xfId="9" applyFont="1"/>
    <xf numFmtId="164" fontId="2" fillId="0" borderId="0" xfId="9" applyNumberFormat="1" applyFont="1" applyAlignment="1">
      <alignment horizontal="center"/>
    </xf>
    <xf numFmtId="10" fontId="2" fillId="0" borderId="0" xfId="9" applyNumberFormat="1" applyFont="1" applyAlignment="1">
      <alignment horizontal="center"/>
    </xf>
    <xf numFmtId="0" fontId="21" fillId="0" borderId="0" xfId="9" applyFont="1"/>
    <xf numFmtId="164" fontId="20" fillId="0" borderId="0" xfId="9" applyNumberFormat="1" applyFont="1"/>
    <xf numFmtId="10" fontId="3" fillId="0" borderId="0" xfId="9" applyNumberFormat="1" applyFont="1"/>
    <xf numFmtId="0" fontId="11" fillId="0" borderId="0" xfId="10"/>
    <xf numFmtId="0" fontId="1" fillId="0" borderId="2" xfId="9" applyBorder="1"/>
    <xf numFmtId="0" fontId="2" fillId="0" borderId="24" xfId="9" applyFont="1" applyBorder="1"/>
    <xf numFmtId="164" fontId="20" fillId="0" borderId="24" xfId="9" applyNumberFormat="1" applyFont="1" applyBorder="1"/>
    <xf numFmtId="10" fontId="3" fillId="0" borderId="24" xfId="9" applyNumberFormat="1" applyFont="1" applyBorder="1"/>
    <xf numFmtId="164" fontId="20" fillId="0" borderId="3" xfId="9" applyNumberFormat="1" applyFont="1" applyBorder="1"/>
    <xf numFmtId="0" fontId="1" fillId="0" borderId="4" xfId="9" applyBorder="1"/>
    <xf numFmtId="164" fontId="2" fillId="0" borderId="36" xfId="9" applyNumberFormat="1" applyFont="1" applyBorder="1" applyAlignment="1">
      <alignment horizontal="center"/>
    </xf>
    <xf numFmtId="10" fontId="2" fillId="0" borderId="36" xfId="9" applyNumberFormat="1" applyFont="1" applyBorder="1" applyAlignment="1">
      <alignment horizontal="center"/>
    </xf>
    <xf numFmtId="164" fontId="2" fillId="0" borderId="9" xfId="9" applyNumberFormat="1" applyFont="1" applyBorder="1" applyAlignment="1">
      <alignment horizontal="center"/>
    </xf>
    <xf numFmtId="164" fontId="2" fillId="0" borderId="5" xfId="9" applyNumberFormat="1" applyFont="1" applyBorder="1" applyAlignment="1">
      <alignment horizontal="center"/>
    </xf>
    <xf numFmtId="0" fontId="2" fillId="0" borderId="0" xfId="10" applyFont="1"/>
    <xf numFmtId="164" fontId="2" fillId="0" borderId="0" xfId="10" applyNumberFormat="1" applyFont="1" applyAlignment="1">
      <alignment horizontal="center"/>
    </xf>
    <xf numFmtId="164" fontId="30" fillId="0" borderId="0" xfId="9" applyNumberFormat="1" applyFont="1" applyAlignment="1">
      <alignment horizontal="center"/>
    </xf>
    <xf numFmtId="10" fontId="30" fillId="0" borderId="0" xfId="9" applyNumberFormat="1" applyFont="1" applyAlignment="1">
      <alignment horizontal="center"/>
    </xf>
    <xf numFmtId="0" fontId="30" fillId="0" borderId="0" xfId="9" applyFont="1" applyAlignment="1">
      <alignment horizontal="center"/>
    </xf>
    <xf numFmtId="0" fontId="30" fillId="0" borderId="5" xfId="9" applyFont="1" applyBorder="1" applyAlignment="1">
      <alignment horizontal="center"/>
    </xf>
    <xf numFmtId="0" fontId="31" fillId="0" borderId="0" xfId="9" applyFont="1"/>
    <xf numFmtId="10" fontId="2" fillId="0" borderId="0" xfId="10" applyNumberFormat="1" applyFont="1" applyAlignment="1">
      <alignment horizontal="center"/>
    </xf>
    <xf numFmtId="164" fontId="32" fillId="0" borderId="0" xfId="9" applyNumberFormat="1" applyFont="1" applyAlignment="1">
      <alignment horizontal="center"/>
    </xf>
    <xf numFmtId="10" fontId="33" fillId="0" borderId="0" xfId="9" applyNumberFormat="1" applyFont="1" applyAlignment="1">
      <alignment horizontal="center"/>
    </xf>
    <xf numFmtId="164" fontId="32" fillId="0" borderId="5" xfId="9" applyNumberFormat="1" applyFont="1" applyBorder="1" applyAlignment="1">
      <alignment horizontal="center"/>
    </xf>
    <xf numFmtId="0" fontId="1" fillId="0" borderId="37" xfId="9" applyBorder="1"/>
    <xf numFmtId="0" fontId="1" fillId="0" borderId="38" xfId="9" applyBorder="1"/>
    <xf numFmtId="0" fontId="1" fillId="0" borderId="39" xfId="9" applyBorder="1"/>
    <xf numFmtId="49" fontId="34" fillId="0" borderId="0" xfId="61" applyAlignment="1">
      <alignment horizontal="left"/>
    </xf>
    <xf numFmtId="0" fontId="35" fillId="0" borderId="0" xfId="10" applyFont="1"/>
    <xf numFmtId="164" fontId="29" fillId="0" borderId="0" xfId="10" applyNumberFormat="1" applyFont="1"/>
    <xf numFmtId="0" fontId="37" fillId="0" borderId="0" xfId="10" applyFont="1" applyAlignment="1">
      <alignment horizontal="right"/>
    </xf>
    <xf numFmtId="0" fontId="38" fillId="0" borderId="0" xfId="10" applyFont="1"/>
    <xf numFmtId="1" fontId="34" fillId="0" borderId="0" xfId="61" applyNumberFormat="1" applyAlignment="1">
      <alignment horizontal="left"/>
    </xf>
    <xf numFmtId="171" fontId="34" fillId="0" borderId="0" xfId="61" applyNumberFormat="1" applyAlignment="1">
      <alignment horizontal="center" vertical="top"/>
    </xf>
    <xf numFmtId="171" fontId="34" fillId="0" borderId="0" xfId="61" applyNumberFormat="1" applyAlignment="1">
      <alignment horizontal="center"/>
    </xf>
    <xf numFmtId="0" fontId="40" fillId="0" borderId="0" xfId="5" applyFont="1" applyBorder="1" applyAlignment="1" applyProtection="1"/>
    <xf numFmtId="0" fontId="10" fillId="0" borderId="0" xfId="5" applyAlignment="1" applyProtection="1"/>
    <xf numFmtId="171" fontId="11" fillId="0" borderId="0" xfId="10" applyNumberFormat="1" applyAlignment="1">
      <alignment horizontal="center"/>
    </xf>
    <xf numFmtId="49" fontId="34" fillId="0" borderId="0" xfId="61">
      <alignment horizontal="left" vertical="top"/>
    </xf>
    <xf numFmtId="49" fontId="41" fillId="0" borderId="0" xfId="64">
      <alignment horizontal="left"/>
    </xf>
    <xf numFmtId="171" fontId="41" fillId="0" borderId="0" xfId="64" applyNumberFormat="1" applyAlignment="1">
      <alignment horizontal="center"/>
    </xf>
    <xf numFmtId="0" fontId="42" fillId="0" borderId="0" xfId="10" applyFont="1"/>
    <xf numFmtId="0" fontId="39" fillId="0" borderId="0" xfId="63">
      <alignment vertical="top"/>
    </xf>
    <xf numFmtId="0" fontId="43" fillId="0" borderId="0" xfId="10" applyFont="1"/>
    <xf numFmtId="0" fontId="44" fillId="0" borderId="0" xfId="10" applyFont="1"/>
    <xf numFmtId="0" fontId="45" fillId="0" borderId="0" xfId="63" applyFont="1">
      <alignment vertical="top"/>
    </xf>
    <xf numFmtId="0" fontId="46" fillId="0" borderId="0" xfId="10" applyFont="1"/>
    <xf numFmtId="0" fontId="43" fillId="0" borderId="0" xfId="10" applyFont="1" applyAlignment="1">
      <alignment horizontal="left"/>
    </xf>
    <xf numFmtId="0" fontId="43" fillId="0" borderId="0" xfId="62" applyFont="1" applyAlignment="1">
      <alignment horizontal="left"/>
    </xf>
    <xf numFmtId="0" fontId="43" fillId="0" borderId="0" xfId="63" applyFont="1" applyAlignment="1">
      <alignment horizontal="left" vertical="top"/>
    </xf>
    <xf numFmtId="0" fontId="44" fillId="0" borderId="0" xfId="10" applyFont="1" applyAlignment="1">
      <alignment horizontal="left"/>
    </xf>
    <xf numFmtId="10" fontId="4" fillId="5" borderId="34" xfId="0" applyNumberFormat="1" applyFont="1" applyFill="1" applyBorder="1"/>
    <xf numFmtId="10" fontId="25" fillId="5" borderId="34" xfId="0" applyNumberFormat="1" applyFont="1" applyFill="1" applyBorder="1"/>
    <xf numFmtId="170" fontId="21" fillId="0" borderId="2" xfId="0" applyNumberFormat="1" applyFont="1" applyBorder="1" applyAlignment="1">
      <alignment horizontal="center"/>
    </xf>
    <xf numFmtId="10" fontId="0" fillId="0" borderId="40" xfId="0" applyNumberFormat="1" applyBorder="1"/>
    <xf numFmtId="10" fontId="2" fillId="0" borderId="41" xfId="0" applyNumberFormat="1" applyFont="1" applyBorder="1"/>
    <xf numFmtId="10" fontId="2" fillId="0" borderId="43" xfId="0" applyNumberFormat="1" applyFont="1" applyBorder="1"/>
    <xf numFmtId="10" fontId="0" fillId="0" borderId="44" xfId="0" applyNumberFormat="1" applyBorder="1"/>
    <xf numFmtId="10" fontId="6" fillId="0" borderId="41" xfId="0" applyNumberFormat="1" applyFont="1" applyBorder="1"/>
    <xf numFmtId="10" fontId="0" fillId="0" borderId="41" xfId="0" applyNumberFormat="1" applyBorder="1"/>
    <xf numFmtId="10" fontId="0" fillId="0" borderId="43" xfId="0" applyNumberFormat="1" applyBorder="1"/>
    <xf numFmtId="170" fontId="0" fillId="0" borderId="41" xfId="0" applyNumberFormat="1" applyBorder="1"/>
    <xf numFmtId="1" fontId="47" fillId="3" borderId="0" xfId="0" applyNumberFormat="1" applyFont="1" applyFill="1" applyAlignment="1">
      <alignment horizontal="center"/>
    </xf>
    <xf numFmtId="164" fontId="21" fillId="0" borderId="4" xfId="0" applyNumberFormat="1" applyFont="1" applyBorder="1"/>
    <xf numFmtId="164" fontId="22" fillId="7" borderId="8" xfId="0" applyNumberFormat="1" applyFont="1" applyFill="1" applyBorder="1"/>
    <xf numFmtId="164" fontId="7" fillId="0" borderId="21" xfId="1" applyFont="1" applyFill="1" applyBorder="1" applyAlignment="1"/>
    <xf numFmtId="164" fontId="26" fillId="7" borderId="8" xfId="0" applyNumberFormat="1" applyFont="1" applyFill="1" applyBorder="1"/>
    <xf numFmtId="164" fontId="7" fillId="0" borderId="4" xfId="0" applyNumberFormat="1" applyFont="1" applyBorder="1"/>
    <xf numFmtId="164" fontId="48" fillId="0" borderId="4" xfId="0" applyNumberFormat="1" applyFont="1" applyBorder="1"/>
    <xf numFmtId="9" fontId="48" fillId="6" borderId="19" xfId="0" applyNumberFormat="1" applyFont="1" applyFill="1" applyBorder="1" applyAlignment="1">
      <alignment horizontal="center"/>
    </xf>
    <xf numFmtId="164" fontId="49" fillId="6" borderId="26" xfId="1" applyFont="1" applyFill="1" applyBorder="1"/>
    <xf numFmtId="164" fontId="48" fillId="6" borderId="26" xfId="1" applyFont="1" applyFill="1" applyBorder="1"/>
    <xf numFmtId="0" fontId="48" fillId="2" borderId="2" xfId="0" applyFont="1" applyFill="1" applyBorder="1" applyAlignment="1">
      <alignment horizontal="center"/>
    </xf>
    <xf numFmtId="0" fontId="48" fillId="2" borderId="4" xfId="0" applyFont="1" applyFill="1" applyBorder="1" applyAlignment="1">
      <alignment horizontal="center" vertical="center"/>
    </xf>
    <xf numFmtId="0" fontId="49" fillId="11" borderId="6" xfId="0" applyFont="1" applyFill="1" applyBorder="1" applyAlignment="1">
      <alignment horizontal="center" vertical="center"/>
    </xf>
    <xf numFmtId="0" fontId="50" fillId="0" borderId="0" xfId="0" applyFont="1"/>
    <xf numFmtId="10" fontId="3" fillId="0" borderId="41" xfId="1" applyNumberFormat="1" applyFont="1" applyFill="1" applyBorder="1"/>
    <xf numFmtId="10" fontId="3" fillId="6" borderId="16" xfId="1" applyNumberFormat="1" applyFont="1" applyFill="1" applyBorder="1"/>
    <xf numFmtId="164" fontId="24" fillId="5" borderId="28" xfId="0" applyNumberFormat="1" applyFont="1" applyFill="1" applyBorder="1"/>
    <xf numFmtId="10" fontId="25" fillId="5" borderId="9" xfId="0" applyNumberFormat="1" applyFont="1" applyFill="1" applyBorder="1"/>
    <xf numFmtId="164" fontId="51" fillId="7" borderId="8" xfId="0" applyNumberFormat="1" applyFont="1" applyFill="1" applyBorder="1"/>
    <xf numFmtId="10" fontId="25" fillId="5" borderId="42" xfId="0" applyNumberFormat="1" applyFont="1" applyFill="1" applyBorder="1"/>
    <xf numFmtId="0" fontId="21" fillId="2" borderId="0" xfId="0" applyFont="1" applyFill="1" applyAlignment="1">
      <alignment horizontal="center"/>
    </xf>
    <xf numFmtId="1" fontId="48" fillId="3" borderId="5" xfId="0" applyNumberFormat="1" applyFont="1" applyFill="1" applyBorder="1" applyAlignment="1">
      <alignment horizontal="center"/>
    </xf>
    <xf numFmtId="164" fontId="1" fillId="6" borderId="27" xfId="1" applyFont="1" applyFill="1" applyBorder="1"/>
    <xf numFmtId="164" fontId="48" fillId="6" borderId="26" xfId="0" applyNumberFormat="1" applyFont="1" applyFill="1" applyBorder="1"/>
    <xf numFmtId="164" fontId="48" fillId="6" borderId="27" xfId="0" applyNumberFormat="1" applyFont="1" applyFill="1" applyBorder="1"/>
    <xf numFmtId="2" fontId="21" fillId="0" borderId="0" xfId="9" applyNumberFormat="1" applyFont="1" applyAlignment="1">
      <alignment horizontal="center"/>
    </xf>
    <xf numFmtId="0" fontId="36" fillId="0" borderId="0" xfId="5" applyFont="1" applyAlignment="1" applyProtection="1">
      <alignment horizontal="center"/>
    </xf>
    <xf numFmtId="9" fontId="47" fillId="3" borderId="5" xfId="0" applyNumberFormat="1" applyFont="1" applyFill="1" applyBorder="1" applyAlignment="1">
      <alignment horizontal="center"/>
    </xf>
    <xf numFmtId="172" fontId="47" fillId="3" borderId="5" xfId="0" applyNumberFormat="1" applyFont="1" applyFill="1" applyBorder="1" applyAlignment="1">
      <alignment horizontal="center"/>
    </xf>
    <xf numFmtId="0" fontId="2" fillId="3" borderId="32" xfId="0" applyFont="1" applyFill="1" applyBorder="1" applyAlignment="1">
      <alignment horizontal="center"/>
    </xf>
    <xf numFmtId="0" fontId="48"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xf>
    <xf numFmtId="167" fontId="2" fillId="3" borderId="35" xfId="0" applyNumberFormat="1" applyFont="1" applyFill="1" applyBorder="1" applyAlignment="1">
      <alignment horizontal="center"/>
    </xf>
    <xf numFmtId="0" fontId="1" fillId="12" borderId="3" xfId="9" applyFill="1" applyBorder="1"/>
    <xf numFmtId="0" fontId="1" fillId="12" borderId="39" xfId="9" applyFill="1" applyBorder="1"/>
    <xf numFmtId="170" fontId="1" fillId="13" borderId="0" xfId="9" applyNumberFormat="1" applyFill="1" applyProtection="1">
      <protection locked="0"/>
    </xf>
    <xf numFmtId="0" fontId="1" fillId="13" borderId="0" xfId="9" applyFill="1"/>
    <xf numFmtId="170" fontId="1" fillId="12" borderId="24" xfId="9" applyNumberFormat="1" applyFill="1" applyBorder="1" applyProtection="1">
      <protection locked="0"/>
    </xf>
    <xf numFmtId="0" fontId="1" fillId="12" borderId="24" xfId="9" applyFill="1" applyBorder="1"/>
    <xf numFmtId="170" fontId="1" fillId="12" borderId="0" xfId="9" applyNumberFormat="1" applyFill="1" applyProtection="1">
      <protection locked="0"/>
    </xf>
    <xf numFmtId="0" fontId="1" fillId="12" borderId="0" xfId="9" applyFill="1"/>
    <xf numFmtId="170" fontId="27" fillId="12" borderId="4" xfId="9" applyNumberFormat="1" applyFont="1" applyFill="1" applyBorder="1" applyAlignment="1" applyProtection="1">
      <alignment horizontal="center"/>
      <protection hidden="1"/>
    </xf>
    <xf numFmtId="170" fontId="27" fillId="12" borderId="0" xfId="9" applyNumberFormat="1" applyFont="1" applyFill="1" applyAlignment="1" applyProtection="1">
      <alignment horizontal="center"/>
      <protection hidden="1"/>
    </xf>
    <xf numFmtId="10" fontId="27" fillId="12" borderId="0" xfId="9" applyNumberFormat="1" applyFont="1" applyFill="1" applyAlignment="1" applyProtection="1">
      <alignment horizontal="center"/>
      <protection hidden="1"/>
    </xf>
    <xf numFmtId="170" fontId="21" fillId="12" borderId="5" xfId="9" applyNumberFormat="1" applyFont="1" applyFill="1" applyBorder="1" applyAlignment="1">
      <alignment horizontal="center"/>
    </xf>
    <xf numFmtId="0" fontId="27" fillId="12" borderId="4" xfId="0" applyFont="1" applyFill="1" applyBorder="1" applyAlignment="1" applyProtection="1">
      <alignment horizontal="center"/>
      <protection hidden="1"/>
    </xf>
    <xf numFmtId="0" fontId="27" fillId="12" borderId="0" xfId="0" applyFont="1" applyFill="1" applyAlignment="1" applyProtection="1">
      <alignment horizontal="center"/>
      <protection hidden="1"/>
    </xf>
    <xf numFmtId="0" fontId="1" fillId="12" borderId="4" xfId="9" applyFill="1" applyBorder="1"/>
    <xf numFmtId="10" fontId="55" fillId="12" borderId="4" xfId="9" applyNumberFormat="1" applyFont="1" applyFill="1" applyBorder="1" applyAlignment="1" applyProtection="1">
      <alignment horizontal="center"/>
      <protection hidden="1"/>
    </xf>
    <xf numFmtId="173" fontId="55" fillId="12" borderId="0" xfId="9" applyNumberFormat="1" applyFont="1" applyFill="1" applyAlignment="1" applyProtection="1">
      <alignment horizontal="center"/>
      <protection hidden="1"/>
    </xf>
    <xf numFmtId="10" fontId="55" fillId="12" borderId="0" xfId="9" applyNumberFormat="1" applyFont="1" applyFill="1" applyAlignment="1" applyProtection="1">
      <alignment horizontal="center"/>
      <protection hidden="1"/>
    </xf>
    <xf numFmtId="10" fontId="56" fillId="12" borderId="45" xfId="9" applyNumberFormat="1" applyFont="1" applyFill="1" applyBorder="1" applyAlignment="1" applyProtection="1">
      <alignment horizontal="center"/>
      <protection hidden="1"/>
    </xf>
    <xf numFmtId="170" fontId="27" fillId="12" borderId="37" xfId="9" applyNumberFormat="1" applyFont="1" applyFill="1" applyBorder="1" applyAlignment="1" applyProtection="1">
      <alignment horizontal="center"/>
      <protection hidden="1"/>
    </xf>
    <xf numFmtId="170" fontId="27" fillId="12" borderId="30" xfId="9" applyNumberFormat="1" applyFont="1" applyFill="1" applyBorder="1" applyAlignment="1" applyProtection="1">
      <alignment horizontal="center"/>
      <protection hidden="1"/>
    </xf>
    <xf numFmtId="170" fontId="21" fillId="12" borderId="39" xfId="9" applyNumberFormat="1" applyFont="1" applyFill="1" applyBorder="1" applyAlignment="1">
      <alignment horizontal="center"/>
    </xf>
    <xf numFmtId="164" fontId="23" fillId="6" borderId="46" xfId="1" applyFont="1" applyFill="1" applyBorder="1" applyAlignment="1"/>
    <xf numFmtId="0" fontId="2" fillId="0" borderId="32" xfId="9" applyFont="1" applyBorder="1" applyAlignment="1">
      <alignment horizontal="center" vertical="center" wrapText="1"/>
    </xf>
    <xf numFmtId="0" fontId="11" fillId="0" borderId="1" xfId="10" applyBorder="1" applyAlignment="1">
      <alignment horizontal="center" vertical="center" wrapText="1"/>
    </xf>
    <xf numFmtId="0" fontId="11" fillId="0" borderId="35" xfId="10" applyBorder="1" applyAlignment="1">
      <alignment horizontal="center" vertical="center" wrapText="1"/>
    </xf>
    <xf numFmtId="0" fontId="29" fillId="0" borderId="1" xfId="10" applyFont="1" applyBorder="1" applyAlignment="1">
      <alignment horizontal="center" vertical="center" wrapText="1"/>
    </xf>
    <xf numFmtId="0" fontId="29" fillId="0" borderId="35" xfId="10" applyFont="1" applyBorder="1" applyAlignment="1">
      <alignment horizontal="center" vertical="center" wrapText="1"/>
    </xf>
    <xf numFmtId="0" fontId="18" fillId="0" borderId="0" xfId="60" applyAlignment="1">
      <alignment wrapText="1"/>
    </xf>
    <xf numFmtId="170" fontId="21" fillId="2"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170" fontId="0" fillId="0" borderId="4" xfId="0" applyNumberFormat="1" applyBorder="1" applyAlignment="1">
      <alignment horizontal="center" vertical="center" wrapText="1"/>
    </xf>
    <xf numFmtId="0" fontId="0" fillId="0" borderId="5" xfId="0" applyBorder="1" applyAlignment="1">
      <alignment horizontal="center" vertical="center" wrapText="1"/>
    </xf>
    <xf numFmtId="170" fontId="0" fillId="0" borderId="37" xfId="0" applyNumberFormat="1" applyBorder="1" applyAlignment="1">
      <alignment horizontal="center" vertical="center" wrapText="1"/>
    </xf>
    <xf numFmtId="0" fontId="0" fillId="0" borderId="39" xfId="0" applyBorder="1" applyAlignment="1">
      <alignment horizontal="center" vertical="center" wrapText="1"/>
    </xf>
    <xf numFmtId="170" fontId="21" fillId="12" borderId="2" xfId="9" applyNumberFormat="1" applyFont="1" applyFill="1" applyBorder="1" applyAlignment="1" applyProtection="1">
      <alignment horizontal="center" vertical="center" wrapText="1"/>
      <protection locked="0"/>
    </xf>
    <xf numFmtId="170" fontId="21" fillId="12" borderId="4" xfId="9" applyNumberFormat="1" applyFont="1" applyFill="1" applyBorder="1" applyAlignment="1" applyProtection="1">
      <alignment horizontal="center" vertical="center" wrapText="1"/>
      <protection locked="0"/>
    </xf>
    <xf numFmtId="0" fontId="54" fillId="12" borderId="2" xfId="9" applyFont="1" applyFill="1" applyBorder="1" applyAlignment="1" applyProtection="1">
      <alignment horizontal="center" vertical="center" wrapText="1"/>
      <protection hidden="1"/>
    </xf>
    <xf numFmtId="0" fontId="54" fillId="12" borderId="24" xfId="9" applyFont="1" applyFill="1" applyBorder="1" applyAlignment="1" applyProtection="1">
      <alignment horizontal="center" vertical="center" wrapText="1"/>
      <protection hidden="1"/>
    </xf>
    <xf numFmtId="0" fontId="54" fillId="12" borderId="37" xfId="9" applyFont="1" applyFill="1" applyBorder="1" applyAlignment="1" applyProtection="1">
      <alignment horizontal="center" vertical="center" wrapText="1"/>
      <protection hidden="1"/>
    </xf>
    <xf numFmtId="0" fontId="54" fillId="12" borderId="30" xfId="9" applyFont="1" applyFill="1" applyBorder="1" applyAlignment="1" applyProtection="1">
      <alignment horizontal="center" vertical="center" wrapText="1"/>
      <protection hidden="1"/>
    </xf>
    <xf numFmtId="170" fontId="1" fillId="12" borderId="3" xfId="9" applyNumberFormat="1" applyFill="1" applyBorder="1" applyAlignment="1" applyProtection="1">
      <alignment horizontal="center" vertical="center" wrapText="1"/>
      <protection locked="0"/>
    </xf>
    <xf numFmtId="170" fontId="1" fillId="12" borderId="5" xfId="9" applyNumberFormat="1" applyFill="1" applyBorder="1" applyAlignment="1" applyProtection="1">
      <alignment horizontal="center" vertical="center" wrapText="1"/>
      <protection locked="0"/>
    </xf>
    <xf numFmtId="170" fontId="21" fillId="12" borderId="24" xfId="9" applyNumberFormat="1" applyFont="1" applyFill="1" applyBorder="1" applyAlignment="1" applyProtection="1">
      <alignment horizontal="center" vertical="center" wrapText="1"/>
      <protection locked="0"/>
    </xf>
    <xf numFmtId="170" fontId="21" fillId="12" borderId="0" xfId="9" applyNumberFormat="1" applyFont="1" applyFill="1" applyAlignment="1" applyProtection="1">
      <alignment horizontal="center" vertical="center" wrapText="1"/>
      <protection locked="0"/>
    </xf>
  </cellXfs>
  <cellStyles count="65">
    <cellStyle name="48_description" xfId="2" xr:uid="{00000000-0005-0000-0000-000000000000}"/>
    <cellStyle name="48_noms" xfId="63" xr:uid="{315E2AB5-0750-9D44-A875-1EFA345E1AFF}"/>
    <cellStyle name="48_pays" xfId="62" xr:uid="{23888040-8BEC-F54F-97E7-1DA3E25F2677}"/>
    <cellStyle name="48_prix" xfId="61" xr:uid="{6D8859E4-91D3-9541-AB72-D5FCE1EAC2A5}"/>
    <cellStyle name="48_qte" xfId="64" xr:uid="{DC732EFA-CA2E-8345-93DD-3D78AA192FF8}"/>
    <cellStyle name="Commentaire" xfId="3" xr:uid="{00000000-0005-0000-0000-000001000000}"/>
    <cellStyle name="Euro" xfId="4" xr:uid="{00000000-0005-0000-0000-000002000000}"/>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cellStyle name="Lien hypertexte 2" xfId="5" xr:uid="{00000000-0005-0000-0000-000017000000}"/>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Monétaire" xfId="1" builtinId="4"/>
    <cellStyle name="Monétaire 2" xfId="6" xr:uid="{00000000-0005-0000-0000-00002D000000}"/>
    <cellStyle name="Monétaire 2 2" xfId="7" xr:uid="{00000000-0005-0000-0000-00002E000000}"/>
    <cellStyle name="Monétaire 3" xfId="8" xr:uid="{00000000-0005-0000-0000-00002F000000}"/>
    <cellStyle name="Normal" xfId="0" builtinId="0"/>
    <cellStyle name="Normal 2" xfId="9" xr:uid="{00000000-0005-0000-0000-000031000000}"/>
    <cellStyle name="Normal 2 2" xfId="10" xr:uid="{00000000-0005-0000-0000-000032000000}"/>
    <cellStyle name="Normal 2 2 2" xfId="11" xr:uid="{00000000-0005-0000-0000-000033000000}"/>
    <cellStyle name="Pourcentage 2" xfId="12" xr:uid="{00000000-0005-0000-0000-000034000000}"/>
    <cellStyle name="Satisfaisant" xfId="13" xr:uid="{00000000-0005-0000-0000-000035000000}"/>
    <cellStyle name="Titre" xfId="14" xr:uid="{00000000-0005-0000-0000-000036000000}"/>
    <cellStyle name="Titre 1" xfId="15" xr:uid="{00000000-0005-0000-0000-000037000000}"/>
    <cellStyle name="Titre 2" xfId="16" xr:uid="{00000000-0005-0000-0000-000038000000}"/>
    <cellStyle name="Titre 3" xfId="17" xr:uid="{00000000-0005-0000-0000-000039000000}"/>
    <cellStyle name="Titre 4" xfId="18" xr:uid="{00000000-0005-0000-0000-00003A000000}"/>
    <cellStyle name="Vérification" xfId="19" xr:uid="{00000000-0005-0000-0000-00003B000000}"/>
  </cellStyles>
  <dxfs count="0"/>
  <tableStyles count="0" defaultTableStyle="TableStyleMedium9" defaultPivotStyle="PivotStyleMedium4"/>
  <colors>
    <mruColors>
      <color rgb="FF0D44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1054100</xdr:colOff>
      <xdr:row>49</xdr:row>
      <xdr:rowOff>76200</xdr:rowOff>
    </xdr:from>
    <xdr:to>
      <xdr:col>3</xdr:col>
      <xdr:colOff>4025900</xdr:colOff>
      <xdr:row>52</xdr:row>
      <xdr:rowOff>63500</xdr:rowOff>
    </xdr:to>
    <xdr:pic>
      <xdr:nvPicPr>
        <xdr:cNvPr id="2" name="Picture 5" descr="269_cita_0">
          <a:extLst>
            <a:ext uri="{FF2B5EF4-FFF2-40B4-BE49-F238E27FC236}">
              <a16:creationId xmlns:a16="http://schemas.microsoft.com/office/drawing/2014/main" id="{843824FA-B863-D946-97E6-5D89349F2E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8509000"/>
          <a:ext cx="2971800" cy="44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hrimag.com/Le-calcul-du-prix-moyen-offert-PmO"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https://www.hrimag.com/Le-calcul-du-prix-de-vente-selon-la-methode-du-cout-unitaire-major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FDBC0-EE5A-6245-8451-6B5397ACF147}">
  <dimension ref="B1:G66"/>
  <sheetViews>
    <sheetView showZeros="0" tabSelected="1" zoomScale="170" zoomScaleNormal="170" workbookViewId="0"/>
  </sheetViews>
  <sheetFormatPr baseColWidth="10" defaultRowHeight="13" x14ac:dyDescent="0.15"/>
  <cols>
    <col min="1" max="1" width="4.1640625" style="83" customWidth="1"/>
    <col min="2" max="2" width="7.1640625" style="83" customWidth="1"/>
    <col min="3" max="3" width="7.1640625" style="108" customWidth="1"/>
    <col min="4" max="4" width="57" style="83" bestFit="1" customWidth="1"/>
    <col min="5" max="5" width="17.5" style="83" customWidth="1"/>
    <col min="6" max="6" width="10.83203125" style="83"/>
    <col min="7" max="9" width="56.5" style="83" customWidth="1"/>
    <col min="10" max="11" width="10.33203125" style="83" customWidth="1"/>
    <col min="12" max="12" width="21.5" style="83" customWidth="1"/>
    <col min="13" max="13" width="5.83203125" style="83" customWidth="1"/>
    <col min="14" max="256" width="10.83203125" style="83"/>
    <col min="257" max="257" width="4.1640625" style="83" customWidth="1"/>
    <col min="258" max="259" width="7.1640625" style="83" customWidth="1"/>
    <col min="260" max="260" width="57" style="83" bestFit="1" customWidth="1"/>
    <col min="261" max="261" width="14.5" style="83" bestFit="1" customWidth="1"/>
    <col min="262" max="262" width="10.83203125" style="83"/>
    <col min="263" max="265" width="56.5" style="83" customWidth="1"/>
    <col min="266" max="267" width="10.33203125" style="83" customWidth="1"/>
    <col min="268" max="268" width="21.5" style="83" customWidth="1"/>
    <col min="269" max="269" width="5.83203125" style="83" customWidth="1"/>
    <col min="270" max="512" width="10.83203125" style="83"/>
    <col min="513" max="513" width="4.1640625" style="83" customWidth="1"/>
    <col min="514" max="515" width="7.1640625" style="83" customWidth="1"/>
    <col min="516" max="516" width="57" style="83" bestFit="1" customWidth="1"/>
    <col min="517" max="517" width="14.5" style="83" bestFit="1" customWidth="1"/>
    <col min="518" max="518" width="10.83203125" style="83"/>
    <col min="519" max="521" width="56.5" style="83" customWidth="1"/>
    <col min="522" max="523" width="10.33203125" style="83" customWidth="1"/>
    <col min="524" max="524" width="21.5" style="83" customWidth="1"/>
    <col min="525" max="525" width="5.83203125" style="83" customWidth="1"/>
    <col min="526" max="768" width="10.83203125" style="83"/>
    <col min="769" max="769" width="4.1640625" style="83" customWidth="1"/>
    <col min="770" max="771" width="7.1640625" style="83" customWidth="1"/>
    <col min="772" max="772" width="57" style="83" bestFit="1" customWidth="1"/>
    <col min="773" max="773" width="14.5" style="83" bestFit="1" customWidth="1"/>
    <col min="774" max="774" width="10.83203125" style="83"/>
    <col min="775" max="777" width="56.5" style="83" customWidth="1"/>
    <col min="778" max="779" width="10.33203125" style="83" customWidth="1"/>
    <col min="780" max="780" width="21.5" style="83" customWidth="1"/>
    <col min="781" max="781" width="5.83203125" style="83" customWidth="1"/>
    <col min="782" max="1024" width="10.83203125" style="83"/>
    <col min="1025" max="1025" width="4.1640625" style="83" customWidth="1"/>
    <col min="1026" max="1027" width="7.1640625" style="83" customWidth="1"/>
    <col min="1028" max="1028" width="57" style="83" bestFit="1" customWidth="1"/>
    <col min="1029" max="1029" width="14.5" style="83" bestFit="1" customWidth="1"/>
    <col min="1030" max="1030" width="10.83203125" style="83"/>
    <col min="1031" max="1033" width="56.5" style="83" customWidth="1"/>
    <col min="1034" max="1035" width="10.33203125" style="83" customWidth="1"/>
    <col min="1036" max="1036" width="21.5" style="83" customWidth="1"/>
    <col min="1037" max="1037" width="5.83203125" style="83" customWidth="1"/>
    <col min="1038" max="1280" width="10.83203125" style="83"/>
    <col min="1281" max="1281" width="4.1640625" style="83" customWidth="1"/>
    <col min="1282" max="1283" width="7.1640625" style="83" customWidth="1"/>
    <col min="1284" max="1284" width="57" style="83" bestFit="1" customWidth="1"/>
    <col min="1285" max="1285" width="14.5" style="83" bestFit="1" customWidth="1"/>
    <col min="1286" max="1286" width="10.83203125" style="83"/>
    <col min="1287" max="1289" width="56.5" style="83" customWidth="1"/>
    <col min="1290" max="1291" width="10.33203125" style="83" customWidth="1"/>
    <col min="1292" max="1292" width="21.5" style="83" customWidth="1"/>
    <col min="1293" max="1293" width="5.83203125" style="83" customWidth="1"/>
    <col min="1294" max="1536" width="10.83203125" style="83"/>
    <col min="1537" max="1537" width="4.1640625" style="83" customWidth="1"/>
    <col min="1538" max="1539" width="7.1640625" style="83" customWidth="1"/>
    <col min="1540" max="1540" width="57" style="83" bestFit="1" customWidth="1"/>
    <col min="1541" max="1541" width="14.5" style="83" bestFit="1" customWidth="1"/>
    <col min="1542" max="1542" width="10.83203125" style="83"/>
    <col min="1543" max="1545" width="56.5" style="83" customWidth="1"/>
    <col min="1546" max="1547" width="10.33203125" style="83" customWidth="1"/>
    <col min="1548" max="1548" width="21.5" style="83" customWidth="1"/>
    <col min="1549" max="1549" width="5.83203125" style="83" customWidth="1"/>
    <col min="1550" max="1792" width="10.83203125" style="83"/>
    <col min="1793" max="1793" width="4.1640625" style="83" customWidth="1"/>
    <col min="1794" max="1795" width="7.1640625" style="83" customWidth="1"/>
    <col min="1796" max="1796" width="57" style="83" bestFit="1" customWidth="1"/>
    <col min="1797" max="1797" width="14.5" style="83" bestFit="1" customWidth="1"/>
    <col min="1798" max="1798" width="10.83203125" style="83"/>
    <col min="1799" max="1801" width="56.5" style="83" customWidth="1"/>
    <col min="1802" max="1803" width="10.33203125" style="83" customWidth="1"/>
    <col min="1804" max="1804" width="21.5" style="83" customWidth="1"/>
    <col min="1805" max="1805" width="5.83203125" style="83" customWidth="1"/>
    <col min="1806" max="2048" width="10.83203125" style="83"/>
    <col min="2049" max="2049" width="4.1640625" style="83" customWidth="1"/>
    <col min="2050" max="2051" width="7.1640625" style="83" customWidth="1"/>
    <col min="2052" max="2052" width="57" style="83" bestFit="1" customWidth="1"/>
    <col min="2053" max="2053" width="14.5" style="83" bestFit="1" customWidth="1"/>
    <col min="2054" max="2054" width="10.83203125" style="83"/>
    <col min="2055" max="2057" width="56.5" style="83" customWidth="1"/>
    <col min="2058" max="2059" width="10.33203125" style="83" customWidth="1"/>
    <col min="2060" max="2060" width="21.5" style="83" customWidth="1"/>
    <col min="2061" max="2061" width="5.83203125" style="83" customWidth="1"/>
    <col min="2062" max="2304" width="10.83203125" style="83"/>
    <col min="2305" max="2305" width="4.1640625" style="83" customWidth="1"/>
    <col min="2306" max="2307" width="7.1640625" style="83" customWidth="1"/>
    <col min="2308" max="2308" width="57" style="83" bestFit="1" customWidth="1"/>
    <col min="2309" max="2309" width="14.5" style="83" bestFit="1" customWidth="1"/>
    <col min="2310" max="2310" width="10.83203125" style="83"/>
    <col min="2311" max="2313" width="56.5" style="83" customWidth="1"/>
    <col min="2314" max="2315" width="10.33203125" style="83" customWidth="1"/>
    <col min="2316" max="2316" width="21.5" style="83" customWidth="1"/>
    <col min="2317" max="2317" width="5.83203125" style="83" customWidth="1"/>
    <col min="2318" max="2560" width="10.83203125" style="83"/>
    <col min="2561" max="2561" width="4.1640625" style="83" customWidth="1"/>
    <col min="2562" max="2563" width="7.1640625" style="83" customWidth="1"/>
    <col min="2564" max="2564" width="57" style="83" bestFit="1" customWidth="1"/>
    <col min="2565" max="2565" width="14.5" style="83" bestFit="1" customWidth="1"/>
    <col min="2566" max="2566" width="10.83203125" style="83"/>
    <col min="2567" max="2569" width="56.5" style="83" customWidth="1"/>
    <col min="2570" max="2571" width="10.33203125" style="83" customWidth="1"/>
    <col min="2572" max="2572" width="21.5" style="83" customWidth="1"/>
    <col min="2573" max="2573" width="5.83203125" style="83" customWidth="1"/>
    <col min="2574" max="2816" width="10.83203125" style="83"/>
    <col min="2817" max="2817" width="4.1640625" style="83" customWidth="1"/>
    <col min="2818" max="2819" width="7.1640625" style="83" customWidth="1"/>
    <col min="2820" max="2820" width="57" style="83" bestFit="1" customWidth="1"/>
    <col min="2821" max="2821" width="14.5" style="83" bestFit="1" customWidth="1"/>
    <col min="2822" max="2822" width="10.83203125" style="83"/>
    <col min="2823" max="2825" width="56.5" style="83" customWidth="1"/>
    <col min="2826" max="2827" width="10.33203125" style="83" customWidth="1"/>
    <col min="2828" max="2828" width="21.5" style="83" customWidth="1"/>
    <col min="2829" max="2829" width="5.83203125" style="83" customWidth="1"/>
    <col min="2830" max="3072" width="10.83203125" style="83"/>
    <col min="3073" max="3073" width="4.1640625" style="83" customWidth="1"/>
    <col min="3074" max="3075" width="7.1640625" style="83" customWidth="1"/>
    <col min="3076" max="3076" width="57" style="83" bestFit="1" customWidth="1"/>
    <col min="3077" max="3077" width="14.5" style="83" bestFit="1" customWidth="1"/>
    <col min="3078" max="3078" width="10.83203125" style="83"/>
    <col min="3079" max="3081" width="56.5" style="83" customWidth="1"/>
    <col min="3082" max="3083" width="10.33203125" style="83" customWidth="1"/>
    <col min="3084" max="3084" width="21.5" style="83" customWidth="1"/>
    <col min="3085" max="3085" width="5.83203125" style="83" customWidth="1"/>
    <col min="3086" max="3328" width="10.83203125" style="83"/>
    <col min="3329" max="3329" width="4.1640625" style="83" customWidth="1"/>
    <col min="3330" max="3331" width="7.1640625" style="83" customWidth="1"/>
    <col min="3332" max="3332" width="57" style="83" bestFit="1" customWidth="1"/>
    <col min="3333" max="3333" width="14.5" style="83" bestFit="1" customWidth="1"/>
    <col min="3334" max="3334" width="10.83203125" style="83"/>
    <col min="3335" max="3337" width="56.5" style="83" customWidth="1"/>
    <col min="3338" max="3339" width="10.33203125" style="83" customWidth="1"/>
    <col min="3340" max="3340" width="21.5" style="83" customWidth="1"/>
    <col min="3341" max="3341" width="5.83203125" style="83" customWidth="1"/>
    <col min="3342" max="3584" width="10.83203125" style="83"/>
    <col min="3585" max="3585" width="4.1640625" style="83" customWidth="1"/>
    <col min="3586" max="3587" width="7.1640625" style="83" customWidth="1"/>
    <col min="3588" max="3588" width="57" style="83" bestFit="1" customWidth="1"/>
    <col min="3589" max="3589" width="14.5" style="83" bestFit="1" customWidth="1"/>
    <col min="3590" max="3590" width="10.83203125" style="83"/>
    <col min="3591" max="3593" width="56.5" style="83" customWidth="1"/>
    <col min="3594" max="3595" width="10.33203125" style="83" customWidth="1"/>
    <col min="3596" max="3596" width="21.5" style="83" customWidth="1"/>
    <col min="3597" max="3597" width="5.83203125" style="83" customWidth="1"/>
    <col min="3598" max="3840" width="10.83203125" style="83"/>
    <col min="3841" max="3841" width="4.1640625" style="83" customWidth="1"/>
    <col min="3842" max="3843" width="7.1640625" style="83" customWidth="1"/>
    <col min="3844" max="3844" width="57" style="83" bestFit="1" customWidth="1"/>
    <col min="3845" max="3845" width="14.5" style="83" bestFit="1" customWidth="1"/>
    <col min="3846" max="3846" width="10.83203125" style="83"/>
    <col min="3847" max="3849" width="56.5" style="83" customWidth="1"/>
    <col min="3850" max="3851" width="10.33203125" style="83" customWidth="1"/>
    <col min="3852" max="3852" width="21.5" style="83" customWidth="1"/>
    <col min="3853" max="3853" width="5.83203125" style="83" customWidth="1"/>
    <col min="3854" max="4096" width="10.83203125" style="83"/>
    <col min="4097" max="4097" width="4.1640625" style="83" customWidth="1"/>
    <col min="4098" max="4099" width="7.1640625" style="83" customWidth="1"/>
    <col min="4100" max="4100" width="57" style="83" bestFit="1" customWidth="1"/>
    <col min="4101" max="4101" width="14.5" style="83" bestFit="1" customWidth="1"/>
    <col min="4102" max="4102" width="10.83203125" style="83"/>
    <col min="4103" max="4105" width="56.5" style="83" customWidth="1"/>
    <col min="4106" max="4107" width="10.33203125" style="83" customWidth="1"/>
    <col min="4108" max="4108" width="21.5" style="83" customWidth="1"/>
    <col min="4109" max="4109" width="5.83203125" style="83" customWidth="1"/>
    <col min="4110" max="4352" width="10.83203125" style="83"/>
    <col min="4353" max="4353" width="4.1640625" style="83" customWidth="1"/>
    <col min="4354" max="4355" width="7.1640625" style="83" customWidth="1"/>
    <col min="4356" max="4356" width="57" style="83" bestFit="1" customWidth="1"/>
    <col min="4357" max="4357" width="14.5" style="83" bestFit="1" customWidth="1"/>
    <col min="4358" max="4358" width="10.83203125" style="83"/>
    <col min="4359" max="4361" width="56.5" style="83" customWidth="1"/>
    <col min="4362" max="4363" width="10.33203125" style="83" customWidth="1"/>
    <col min="4364" max="4364" width="21.5" style="83" customWidth="1"/>
    <col min="4365" max="4365" width="5.83203125" style="83" customWidth="1"/>
    <col min="4366" max="4608" width="10.83203125" style="83"/>
    <col min="4609" max="4609" width="4.1640625" style="83" customWidth="1"/>
    <col min="4610" max="4611" width="7.1640625" style="83" customWidth="1"/>
    <col min="4612" max="4612" width="57" style="83" bestFit="1" customWidth="1"/>
    <col min="4613" max="4613" width="14.5" style="83" bestFit="1" customWidth="1"/>
    <col min="4614" max="4614" width="10.83203125" style="83"/>
    <col min="4615" max="4617" width="56.5" style="83" customWidth="1"/>
    <col min="4618" max="4619" width="10.33203125" style="83" customWidth="1"/>
    <col min="4620" max="4620" width="21.5" style="83" customWidth="1"/>
    <col min="4621" max="4621" width="5.83203125" style="83" customWidth="1"/>
    <col min="4622" max="4864" width="10.83203125" style="83"/>
    <col min="4865" max="4865" width="4.1640625" style="83" customWidth="1"/>
    <col min="4866" max="4867" width="7.1640625" style="83" customWidth="1"/>
    <col min="4868" max="4868" width="57" style="83" bestFit="1" customWidth="1"/>
    <col min="4869" max="4869" width="14.5" style="83" bestFit="1" customWidth="1"/>
    <col min="4870" max="4870" width="10.83203125" style="83"/>
    <col min="4871" max="4873" width="56.5" style="83" customWidth="1"/>
    <col min="4874" max="4875" width="10.33203125" style="83" customWidth="1"/>
    <col min="4876" max="4876" width="21.5" style="83" customWidth="1"/>
    <col min="4877" max="4877" width="5.83203125" style="83" customWidth="1"/>
    <col min="4878" max="5120" width="10.83203125" style="83"/>
    <col min="5121" max="5121" width="4.1640625" style="83" customWidth="1"/>
    <col min="5122" max="5123" width="7.1640625" style="83" customWidth="1"/>
    <col min="5124" max="5124" width="57" style="83" bestFit="1" customWidth="1"/>
    <col min="5125" max="5125" width="14.5" style="83" bestFit="1" customWidth="1"/>
    <col min="5126" max="5126" width="10.83203125" style="83"/>
    <col min="5127" max="5129" width="56.5" style="83" customWidth="1"/>
    <col min="5130" max="5131" width="10.33203125" style="83" customWidth="1"/>
    <col min="5132" max="5132" width="21.5" style="83" customWidth="1"/>
    <col min="5133" max="5133" width="5.83203125" style="83" customWidth="1"/>
    <col min="5134" max="5376" width="10.83203125" style="83"/>
    <col min="5377" max="5377" width="4.1640625" style="83" customWidth="1"/>
    <col min="5378" max="5379" width="7.1640625" style="83" customWidth="1"/>
    <col min="5380" max="5380" width="57" style="83" bestFit="1" customWidth="1"/>
    <col min="5381" max="5381" width="14.5" style="83" bestFit="1" customWidth="1"/>
    <col min="5382" max="5382" width="10.83203125" style="83"/>
    <col min="5383" max="5385" width="56.5" style="83" customWidth="1"/>
    <col min="5386" max="5387" width="10.33203125" style="83" customWidth="1"/>
    <col min="5388" max="5388" width="21.5" style="83" customWidth="1"/>
    <col min="5389" max="5389" width="5.83203125" style="83" customWidth="1"/>
    <col min="5390" max="5632" width="10.83203125" style="83"/>
    <col min="5633" max="5633" width="4.1640625" style="83" customWidth="1"/>
    <col min="5634" max="5635" width="7.1640625" style="83" customWidth="1"/>
    <col min="5636" max="5636" width="57" style="83" bestFit="1" customWidth="1"/>
    <col min="5637" max="5637" width="14.5" style="83" bestFit="1" customWidth="1"/>
    <col min="5638" max="5638" width="10.83203125" style="83"/>
    <col min="5639" max="5641" width="56.5" style="83" customWidth="1"/>
    <col min="5642" max="5643" width="10.33203125" style="83" customWidth="1"/>
    <col min="5644" max="5644" width="21.5" style="83" customWidth="1"/>
    <col min="5645" max="5645" width="5.83203125" style="83" customWidth="1"/>
    <col min="5646" max="5888" width="10.83203125" style="83"/>
    <col min="5889" max="5889" width="4.1640625" style="83" customWidth="1"/>
    <col min="5890" max="5891" width="7.1640625" style="83" customWidth="1"/>
    <col min="5892" max="5892" width="57" style="83" bestFit="1" customWidth="1"/>
    <col min="5893" max="5893" width="14.5" style="83" bestFit="1" customWidth="1"/>
    <col min="5894" max="5894" width="10.83203125" style="83"/>
    <col min="5895" max="5897" width="56.5" style="83" customWidth="1"/>
    <col min="5898" max="5899" width="10.33203125" style="83" customWidth="1"/>
    <col min="5900" max="5900" width="21.5" style="83" customWidth="1"/>
    <col min="5901" max="5901" width="5.83203125" style="83" customWidth="1"/>
    <col min="5902" max="6144" width="10.83203125" style="83"/>
    <col min="6145" max="6145" width="4.1640625" style="83" customWidth="1"/>
    <col min="6146" max="6147" width="7.1640625" style="83" customWidth="1"/>
    <col min="6148" max="6148" width="57" style="83" bestFit="1" customWidth="1"/>
    <col min="6149" max="6149" width="14.5" style="83" bestFit="1" customWidth="1"/>
    <col min="6150" max="6150" width="10.83203125" style="83"/>
    <col min="6151" max="6153" width="56.5" style="83" customWidth="1"/>
    <col min="6154" max="6155" width="10.33203125" style="83" customWidth="1"/>
    <col min="6156" max="6156" width="21.5" style="83" customWidth="1"/>
    <col min="6157" max="6157" width="5.83203125" style="83" customWidth="1"/>
    <col min="6158" max="6400" width="10.83203125" style="83"/>
    <col min="6401" max="6401" width="4.1640625" style="83" customWidth="1"/>
    <col min="6402" max="6403" width="7.1640625" style="83" customWidth="1"/>
    <col min="6404" max="6404" width="57" style="83" bestFit="1" customWidth="1"/>
    <col min="6405" max="6405" width="14.5" style="83" bestFit="1" customWidth="1"/>
    <col min="6406" max="6406" width="10.83203125" style="83"/>
    <col min="6407" max="6409" width="56.5" style="83" customWidth="1"/>
    <col min="6410" max="6411" width="10.33203125" style="83" customWidth="1"/>
    <col min="6412" max="6412" width="21.5" style="83" customWidth="1"/>
    <col min="6413" max="6413" width="5.83203125" style="83" customWidth="1"/>
    <col min="6414" max="6656" width="10.83203125" style="83"/>
    <col min="6657" max="6657" width="4.1640625" style="83" customWidth="1"/>
    <col min="6658" max="6659" width="7.1640625" style="83" customWidth="1"/>
    <col min="6660" max="6660" width="57" style="83" bestFit="1" customWidth="1"/>
    <col min="6661" max="6661" width="14.5" style="83" bestFit="1" customWidth="1"/>
    <col min="6662" max="6662" width="10.83203125" style="83"/>
    <col min="6663" max="6665" width="56.5" style="83" customWidth="1"/>
    <col min="6666" max="6667" width="10.33203125" style="83" customWidth="1"/>
    <col min="6668" max="6668" width="21.5" style="83" customWidth="1"/>
    <col min="6669" max="6669" width="5.83203125" style="83" customWidth="1"/>
    <col min="6670" max="6912" width="10.83203125" style="83"/>
    <col min="6913" max="6913" width="4.1640625" style="83" customWidth="1"/>
    <col min="6914" max="6915" width="7.1640625" style="83" customWidth="1"/>
    <col min="6916" max="6916" width="57" style="83" bestFit="1" customWidth="1"/>
    <col min="6917" max="6917" width="14.5" style="83" bestFit="1" customWidth="1"/>
    <col min="6918" max="6918" width="10.83203125" style="83"/>
    <col min="6919" max="6921" width="56.5" style="83" customWidth="1"/>
    <col min="6922" max="6923" width="10.33203125" style="83" customWidth="1"/>
    <col min="6924" max="6924" width="21.5" style="83" customWidth="1"/>
    <col min="6925" max="6925" width="5.83203125" style="83" customWidth="1"/>
    <col min="6926" max="7168" width="10.83203125" style="83"/>
    <col min="7169" max="7169" width="4.1640625" style="83" customWidth="1"/>
    <col min="7170" max="7171" width="7.1640625" style="83" customWidth="1"/>
    <col min="7172" max="7172" width="57" style="83" bestFit="1" customWidth="1"/>
    <col min="7173" max="7173" width="14.5" style="83" bestFit="1" customWidth="1"/>
    <col min="7174" max="7174" width="10.83203125" style="83"/>
    <col min="7175" max="7177" width="56.5" style="83" customWidth="1"/>
    <col min="7178" max="7179" width="10.33203125" style="83" customWidth="1"/>
    <col min="7180" max="7180" width="21.5" style="83" customWidth="1"/>
    <col min="7181" max="7181" width="5.83203125" style="83" customWidth="1"/>
    <col min="7182" max="7424" width="10.83203125" style="83"/>
    <col min="7425" max="7425" width="4.1640625" style="83" customWidth="1"/>
    <col min="7426" max="7427" width="7.1640625" style="83" customWidth="1"/>
    <col min="7428" max="7428" width="57" style="83" bestFit="1" customWidth="1"/>
    <col min="7429" max="7429" width="14.5" style="83" bestFit="1" customWidth="1"/>
    <col min="7430" max="7430" width="10.83203125" style="83"/>
    <col min="7431" max="7433" width="56.5" style="83" customWidth="1"/>
    <col min="7434" max="7435" width="10.33203125" style="83" customWidth="1"/>
    <col min="7436" max="7436" width="21.5" style="83" customWidth="1"/>
    <col min="7437" max="7437" width="5.83203125" style="83" customWidth="1"/>
    <col min="7438" max="7680" width="10.83203125" style="83"/>
    <col min="7681" max="7681" width="4.1640625" style="83" customWidth="1"/>
    <col min="7682" max="7683" width="7.1640625" style="83" customWidth="1"/>
    <col min="7684" max="7684" width="57" style="83" bestFit="1" customWidth="1"/>
    <col min="7685" max="7685" width="14.5" style="83" bestFit="1" customWidth="1"/>
    <col min="7686" max="7686" width="10.83203125" style="83"/>
    <col min="7687" max="7689" width="56.5" style="83" customWidth="1"/>
    <col min="7690" max="7691" width="10.33203125" style="83" customWidth="1"/>
    <col min="7692" max="7692" width="21.5" style="83" customWidth="1"/>
    <col min="7693" max="7693" width="5.83203125" style="83" customWidth="1"/>
    <col min="7694" max="7936" width="10.83203125" style="83"/>
    <col min="7937" max="7937" width="4.1640625" style="83" customWidth="1"/>
    <col min="7938" max="7939" width="7.1640625" style="83" customWidth="1"/>
    <col min="7940" max="7940" width="57" style="83" bestFit="1" customWidth="1"/>
    <col min="7941" max="7941" width="14.5" style="83" bestFit="1" customWidth="1"/>
    <col min="7942" max="7942" width="10.83203125" style="83"/>
    <col min="7943" max="7945" width="56.5" style="83" customWidth="1"/>
    <col min="7946" max="7947" width="10.33203125" style="83" customWidth="1"/>
    <col min="7948" max="7948" width="21.5" style="83" customWidth="1"/>
    <col min="7949" max="7949" width="5.83203125" style="83" customWidth="1"/>
    <col min="7950" max="8192" width="10.83203125" style="83"/>
    <col min="8193" max="8193" width="4.1640625" style="83" customWidth="1"/>
    <col min="8194" max="8195" width="7.1640625" style="83" customWidth="1"/>
    <col min="8196" max="8196" width="57" style="83" bestFit="1" customWidth="1"/>
    <col min="8197" max="8197" width="14.5" style="83" bestFit="1" customWidth="1"/>
    <col min="8198" max="8198" width="10.83203125" style="83"/>
    <col min="8199" max="8201" width="56.5" style="83" customWidth="1"/>
    <col min="8202" max="8203" width="10.33203125" style="83" customWidth="1"/>
    <col min="8204" max="8204" width="21.5" style="83" customWidth="1"/>
    <col min="8205" max="8205" width="5.83203125" style="83" customWidth="1"/>
    <col min="8206" max="8448" width="10.83203125" style="83"/>
    <col min="8449" max="8449" width="4.1640625" style="83" customWidth="1"/>
    <col min="8450" max="8451" width="7.1640625" style="83" customWidth="1"/>
    <col min="8452" max="8452" width="57" style="83" bestFit="1" customWidth="1"/>
    <col min="8453" max="8453" width="14.5" style="83" bestFit="1" customWidth="1"/>
    <col min="8454" max="8454" width="10.83203125" style="83"/>
    <col min="8455" max="8457" width="56.5" style="83" customWidth="1"/>
    <col min="8458" max="8459" width="10.33203125" style="83" customWidth="1"/>
    <col min="8460" max="8460" width="21.5" style="83" customWidth="1"/>
    <col min="8461" max="8461" width="5.83203125" style="83" customWidth="1"/>
    <col min="8462" max="8704" width="10.83203125" style="83"/>
    <col min="8705" max="8705" width="4.1640625" style="83" customWidth="1"/>
    <col min="8706" max="8707" width="7.1640625" style="83" customWidth="1"/>
    <col min="8708" max="8708" width="57" style="83" bestFit="1" customWidth="1"/>
    <col min="8709" max="8709" width="14.5" style="83" bestFit="1" customWidth="1"/>
    <col min="8710" max="8710" width="10.83203125" style="83"/>
    <col min="8711" max="8713" width="56.5" style="83" customWidth="1"/>
    <col min="8714" max="8715" width="10.33203125" style="83" customWidth="1"/>
    <col min="8716" max="8716" width="21.5" style="83" customWidth="1"/>
    <col min="8717" max="8717" width="5.83203125" style="83" customWidth="1"/>
    <col min="8718" max="8960" width="10.83203125" style="83"/>
    <col min="8961" max="8961" width="4.1640625" style="83" customWidth="1"/>
    <col min="8962" max="8963" width="7.1640625" style="83" customWidth="1"/>
    <col min="8964" max="8964" width="57" style="83" bestFit="1" customWidth="1"/>
    <col min="8965" max="8965" width="14.5" style="83" bestFit="1" customWidth="1"/>
    <col min="8966" max="8966" width="10.83203125" style="83"/>
    <col min="8967" max="8969" width="56.5" style="83" customWidth="1"/>
    <col min="8970" max="8971" width="10.33203125" style="83" customWidth="1"/>
    <col min="8972" max="8972" width="21.5" style="83" customWidth="1"/>
    <col min="8973" max="8973" width="5.83203125" style="83" customWidth="1"/>
    <col min="8974" max="9216" width="10.83203125" style="83"/>
    <col min="9217" max="9217" width="4.1640625" style="83" customWidth="1"/>
    <col min="9218" max="9219" width="7.1640625" style="83" customWidth="1"/>
    <col min="9220" max="9220" width="57" style="83" bestFit="1" customWidth="1"/>
    <col min="9221" max="9221" width="14.5" style="83" bestFit="1" customWidth="1"/>
    <col min="9222" max="9222" width="10.83203125" style="83"/>
    <col min="9223" max="9225" width="56.5" style="83" customWidth="1"/>
    <col min="9226" max="9227" width="10.33203125" style="83" customWidth="1"/>
    <col min="9228" max="9228" width="21.5" style="83" customWidth="1"/>
    <col min="9229" max="9229" width="5.83203125" style="83" customWidth="1"/>
    <col min="9230" max="9472" width="10.83203125" style="83"/>
    <col min="9473" max="9473" width="4.1640625" style="83" customWidth="1"/>
    <col min="9474" max="9475" width="7.1640625" style="83" customWidth="1"/>
    <col min="9476" max="9476" width="57" style="83" bestFit="1" customWidth="1"/>
    <col min="9477" max="9477" width="14.5" style="83" bestFit="1" customWidth="1"/>
    <col min="9478" max="9478" width="10.83203125" style="83"/>
    <col min="9479" max="9481" width="56.5" style="83" customWidth="1"/>
    <col min="9482" max="9483" width="10.33203125" style="83" customWidth="1"/>
    <col min="9484" max="9484" width="21.5" style="83" customWidth="1"/>
    <col min="9485" max="9485" width="5.83203125" style="83" customWidth="1"/>
    <col min="9486" max="9728" width="10.83203125" style="83"/>
    <col min="9729" max="9729" width="4.1640625" style="83" customWidth="1"/>
    <col min="9730" max="9731" width="7.1640625" style="83" customWidth="1"/>
    <col min="9732" max="9732" width="57" style="83" bestFit="1" customWidth="1"/>
    <col min="9733" max="9733" width="14.5" style="83" bestFit="1" customWidth="1"/>
    <col min="9734" max="9734" width="10.83203125" style="83"/>
    <col min="9735" max="9737" width="56.5" style="83" customWidth="1"/>
    <col min="9738" max="9739" width="10.33203125" style="83" customWidth="1"/>
    <col min="9740" max="9740" width="21.5" style="83" customWidth="1"/>
    <col min="9741" max="9741" width="5.83203125" style="83" customWidth="1"/>
    <col min="9742" max="9984" width="10.83203125" style="83"/>
    <col min="9985" max="9985" width="4.1640625" style="83" customWidth="1"/>
    <col min="9986" max="9987" width="7.1640625" style="83" customWidth="1"/>
    <col min="9988" max="9988" width="57" style="83" bestFit="1" customWidth="1"/>
    <col min="9989" max="9989" width="14.5" style="83" bestFit="1" customWidth="1"/>
    <col min="9990" max="9990" width="10.83203125" style="83"/>
    <col min="9991" max="9993" width="56.5" style="83" customWidth="1"/>
    <col min="9994" max="9995" width="10.33203125" style="83" customWidth="1"/>
    <col min="9996" max="9996" width="21.5" style="83" customWidth="1"/>
    <col min="9997" max="9997" width="5.83203125" style="83" customWidth="1"/>
    <col min="9998" max="10240" width="10.83203125" style="83"/>
    <col min="10241" max="10241" width="4.1640625" style="83" customWidth="1"/>
    <col min="10242" max="10243" width="7.1640625" style="83" customWidth="1"/>
    <col min="10244" max="10244" width="57" style="83" bestFit="1" customWidth="1"/>
    <col min="10245" max="10245" width="14.5" style="83" bestFit="1" customWidth="1"/>
    <col min="10246" max="10246" width="10.83203125" style="83"/>
    <col min="10247" max="10249" width="56.5" style="83" customWidth="1"/>
    <col min="10250" max="10251" width="10.33203125" style="83" customWidth="1"/>
    <col min="10252" max="10252" width="21.5" style="83" customWidth="1"/>
    <col min="10253" max="10253" width="5.83203125" style="83" customWidth="1"/>
    <col min="10254" max="10496" width="10.83203125" style="83"/>
    <col min="10497" max="10497" width="4.1640625" style="83" customWidth="1"/>
    <col min="10498" max="10499" width="7.1640625" style="83" customWidth="1"/>
    <col min="10500" max="10500" width="57" style="83" bestFit="1" customWidth="1"/>
    <col min="10501" max="10501" width="14.5" style="83" bestFit="1" customWidth="1"/>
    <col min="10502" max="10502" width="10.83203125" style="83"/>
    <col min="10503" max="10505" width="56.5" style="83" customWidth="1"/>
    <col min="10506" max="10507" width="10.33203125" style="83" customWidth="1"/>
    <col min="10508" max="10508" width="21.5" style="83" customWidth="1"/>
    <col min="10509" max="10509" width="5.83203125" style="83" customWidth="1"/>
    <col min="10510" max="10752" width="10.83203125" style="83"/>
    <col min="10753" max="10753" width="4.1640625" style="83" customWidth="1"/>
    <col min="10754" max="10755" width="7.1640625" style="83" customWidth="1"/>
    <col min="10756" max="10756" width="57" style="83" bestFit="1" customWidth="1"/>
    <col min="10757" max="10757" width="14.5" style="83" bestFit="1" customWidth="1"/>
    <col min="10758" max="10758" width="10.83203125" style="83"/>
    <col min="10759" max="10761" width="56.5" style="83" customWidth="1"/>
    <col min="10762" max="10763" width="10.33203125" style="83" customWidth="1"/>
    <col min="10764" max="10764" width="21.5" style="83" customWidth="1"/>
    <col min="10765" max="10765" width="5.83203125" style="83" customWidth="1"/>
    <col min="10766" max="11008" width="10.83203125" style="83"/>
    <col min="11009" max="11009" width="4.1640625" style="83" customWidth="1"/>
    <col min="11010" max="11011" width="7.1640625" style="83" customWidth="1"/>
    <col min="11012" max="11012" width="57" style="83" bestFit="1" customWidth="1"/>
    <col min="11013" max="11013" width="14.5" style="83" bestFit="1" customWidth="1"/>
    <col min="11014" max="11014" width="10.83203125" style="83"/>
    <col min="11015" max="11017" width="56.5" style="83" customWidth="1"/>
    <col min="11018" max="11019" width="10.33203125" style="83" customWidth="1"/>
    <col min="11020" max="11020" width="21.5" style="83" customWidth="1"/>
    <col min="11021" max="11021" width="5.83203125" style="83" customWidth="1"/>
    <col min="11022" max="11264" width="10.83203125" style="83"/>
    <col min="11265" max="11265" width="4.1640625" style="83" customWidth="1"/>
    <col min="11266" max="11267" width="7.1640625" style="83" customWidth="1"/>
    <col min="11268" max="11268" width="57" style="83" bestFit="1" customWidth="1"/>
    <col min="11269" max="11269" width="14.5" style="83" bestFit="1" customWidth="1"/>
    <col min="11270" max="11270" width="10.83203125" style="83"/>
    <col min="11271" max="11273" width="56.5" style="83" customWidth="1"/>
    <col min="11274" max="11275" width="10.33203125" style="83" customWidth="1"/>
    <col min="11276" max="11276" width="21.5" style="83" customWidth="1"/>
    <col min="11277" max="11277" width="5.83203125" style="83" customWidth="1"/>
    <col min="11278" max="11520" width="10.83203125" style="83"/>
    <col min="11521" max="11521" width="4.1640625" style="83" customWidth="1"/>
    <col min="11522" max="11523" width="7.1640625" style="83" customWidth="1"/>
    <col min="11524" max="11524" width="57" style="83" bestFit="1" customWidth="1"/>
    <col min="11525" max="11525" width="14.5" style="83" bestFit="1" customWidth="1"/>
    <col min="11526" max="11526" width="10.83203125" style="83"/>
    <col min="11527" max="11529" width="56.5" style="83" customWidth="1"/>
    <col min="11530" max="11531" width="10.33203125" style="83" customWidth="1"/>
    <col min="11532" max="11532" width="21.5" style="83" customWidth="1"/>
    <col min="11533" max="11533" width="5.83203125" style="83" customWidth="1"/>
    <col min="11534" max="11776" width="10.83203125" style="83"/>
    <col min="11777" max="11777" width="4.1640625" style="83" customWidth="1"/>
    <col min="11778" max="11779" width="7.1640625" style="83" customWidth="1"/>
    <col min="11780" max="11780" width="57" style="83" bestFit="1" customWidth="1"/>
    <col min="11781" max="11781" width="14.5" style="83" bestFit="1" customWidth="1"/>
    <col min="11782" max="11782" width="10.83203125" style="83"/>
    <col min="11783" max="11785" width="56.5" style="83" customWidth="1"/>
    <col min="11786" max="11787" width="10.33203125" style="83" customWidth="1"/>
    <col min="11788" max="11788" width="21.5" style="83" customWidth="1"/>
    <col min="11789" max="11789" width="5.83203125" style="83" customWidth="1"/>
    <col min="11790" max="12032" width="10.83203125" style="83"/>
    <col min="12033" max="12033" width="4.1640625" style="83" customWidth="1"/>
    <col min="12034" max="12035" width="7.1640625" style="83" customWidth="1"/>
    <col min="12036" max="12036" width="57" style="83" bestFit="1" customWidth="1"/>
    <col min="12037" max="12037" width="14.5" style="83" bestFit="1" customWidth="1"/>
    <col min="12038" max="12038" width="10.83203125" style="83"/>
    <col min="12039" max="12041" width="56.5" style="83" customWidth="1"/>
    <col min="12042" max="12043" width="10.33203125" style="83" customWidth="1"/>
    <col min="12044" max="12044" width="21.5" style="83" customWidth="1"/>
    <col min="12045" max="12045" width="5.83203125" style="83" customWidth="1"/>
    <col min="12046" max="12288" width="10.83203125" style="83"/>
    <col min="12289" max="12289" width="4.1640625" style="83" customWidth="1"/>
    <col min="12290" max="12291" width="7.1640625" style="83" customWidth="1"/>
    <col min="12292" max="12292" width="57" style="83" bestFit="1" customWidth="1"/>
    <col min="12293" max="12293" width="14.5" style="83" bestFit="1" customWidth="1"/>
    <col min="12294" max="12294" width="10.83203125" style="83"/>
    <col min="12295" max="12297" width="56.5" style="83" customWidth="1"/>
    <col min="12298" max="12299" width="10.33203125" style="83" customWidth="1"/>
    <col min="12300" max="12300" width="21.5" style="83" customWidth="1"/>
    <col min="12301" max="12301" width="5.83203125" style="83" customWidth="1"/>
    <col min="12302" max="12544" width="10.83203125" style="83"/>
    <col min="12545" max="12545" width="4.1640625" style="83" customWidth="1"/>
    <col min="12546" max="12547" width="7.1640625" style="83" customWidth="1"/>
    <col min="12548" max="12548" width="57" style="83" bestFit="1" customWidth="1"/>
    <col min="12549" max="12549" width="14.5" style="83" bestFit="1" customWidth="1"/>
    <col min="12550" max="12550" width="10.83203125" style="83"/>
    <col min="12551" max="12553" width="56.5" style="83" customWidth="1"/>
    <col min="12554" max="12555" width="10.33203125" style="83" customWidth="1"/>
    <col min="12556" max="12556" width="21.5" style="83" customWidth="1"/>
    <col min="12557" max="12557" width="5.83203125" style="83" customWidth="1"/>
    <col min="12558" max="12800" width="10.83203125" style="83"/>
    <col min="12801" max="12801" width="4.1640625" style="83" customWidth="1"/>
    <col min="12802" max="12803" width="7.1640625" style="83" customWidth="1"/>
    <col min="12804" max="12804" width="57" style="83" bestFit="1" customWidth="1"/>
    <col min="12805" max="12805" width="14.5" style="83" bestFit="1" customWidth="1"/>
    <col min="12806" max="12806" width="10.83203125" style="83"/>
    <col min="12807" max="12809" width="56.5" style="83" customWidth="1"/>
    <col min="12810" max="12811" width="10.33203125" style="83" customWidth="1"/>
    <col min="12812" max="12812" width="21.5" style="83" customWidth="1"/>
    <col min="12813" max="12813" width="5.83203125" style="83" customWidth="1"/>
    <col min="12814" max="13056" width="10.83203125" style="83"/>
    <col min="13057" max="13057" width="4.1640625" style="83" customWidth="1"/>
    <col min="13058" max="13059" width="7.1640625" style="83" customWidth="1"/>
    <col min="13060" max="13060" width="57" style="83" bestFit="1" customWidth="1"/>
    <col min="13061" max="13061" width="14.5" style="83" bestFit="1" customWidth="1"/>
    <col min="13062" max="13062" width="10.83203125" style="83"/>
    <col min="13063" max="13065" width="56.5" style="83" customWidth="1"/>
    <col min="13066" max="13067" width="10.33203125" style="83" customWidth="1"/>
    <col min="13068" max="13068" width="21.5" style="83" customWidth="1"/>
    <col min="13069" max="13069" width="5.83203125" style="83" customWidth="1"/>
    <col min="13070" max="13312" width="10.83203125" style="83"/>
    <col min="13313" max="13313" width="4.1640625" style="83" customWidth="1"/>
    <col min="13314" max="13315" width="7.1640625" style="83" customWidth="1"/>
    <col min="13316" max="13316" width="57" style="83" bestFit="1" customWidth="1"/>
    <col min="13317" max="13317" width="14.5" style="83" bestFit="1" customWidth="1"/>
    <col min="13318" max="13318" width="10.83203125" style="83"/>
    <col min="13319" max="13321" width="56.5" style="83" customWidth="1"/>
    <col min="13322" max="13323" width="10.33203125" style="83" customWidth="1"/>
    <col min="13324" max="13324" width="21.5" style="83" customWidth="1"/>
    <col min="13325" max="13325" width="5.83203125" style="83" customWidth="1"/>
    <col min="13326" max="13568" width="10.83203125" style="83"/>
    <col min="13569" max="13569" width="4.1640625" style="83" customWidth="1"/>
    <col min="13570" max="13571" width="7.1640625" style="83" customWidth="1"/>
    <col min="13572" max="13572" width="57" style="83" bestFit="1" customWidth="1"/>
    <col min="13573" max="13573" width="14.5" style="83" bestFit="1" customWidth="1"/>
    <col min="13574" max="13574" width="10.83203125" style="83"/>
    <col min="13575" max="13577" width="56.5" style="83" customWidth="1"/>
    <col min="13578" max="13579" width="10.33203125" style="83" customWidth="1"/>
    <col min="13580" max="13580" width="21.5" style="83" customWidth="1"/>
    <col min="13581" max="13581" width="5.83203125" style="83" customWidth="1"/>
    <col min="13582" max="13824" width="10.83203125" style="83"/>
    <col min="13825" max="13825" width="4.1640625" style="83" customWidth="1"/>
    <col min="13826" max="13827" width="7.1640625" style="83" customWidth="1"/>
    <col min="13828" max="13828" width="57" style="83" bestFit="1" customWidth="1"/>
    <col min="13829" max="13829" width="14.5" style="83" bestFit="1" customWidth="1"/>
    <col min="13830" max="13830" width="10.83203125" style="83"/>
    <col min="13831" max="13833" width="56.5" style="83" customWidth="1"/>
    <col min="13834" max="13835" width="10.33203125" style="83" customWidth="1"/>
    <col min="13836" max="13836" width="21.5" style="83" customWidth="1"/>
    <col min="13837" max="13837" width="5.83203125" style="83" customWidth="1"/>
    <col min="13838" max="14080" width="10.83203125" style="83"/>
    <col min="14081" max="14081" width="4.1640625" style="83" customWidth="1"/>
    <col min="14082" max="14083" width="7.1640625" style="83" customWidth="1"/>
    <col min="14084" max="14084" width="57" style="83" bestFit="1" customWidth="1"/>
    <col min="14085" max="14085" width="14.5" style="83" bestFit="1" customWidth="1"/>
    <col min="14086" max="14086" width="10.83203125" style="83"/>
    <col min="14087" max="14089" width="56.5" style="83" customWidth="1"/>
    <col min="14090" max="14091" width="10.33203125" style="83" customWidth="1"/>
    <col min="14092" max="14092" width="21.5" style="83" customWidth="1"/>
    <col min="14093" max="14093" width="5.83203125" style="83" customWidth="1"/>
    <col min="14094" max="14336" width="10.83203125" style="83"/>
    <col min="14337" max="14337" width="4.1640625" style="83" customWidth="1"/>
    <col min="14338" max="14339" width="7.1640625" style="83" customWidth="1"/>
    <col min="14340" max="14340" width="57" style="83" bestFit="1" customWidth="1"/>
    <col min="14341" max="14341" width="14.5" style="83" bestFit="1" customWidth="1"/>
    <col min="14342" max="14342" width="10.83203125" style="83"/>
    <col min="14343" max="14345" width="56.5" style="83" customWidth="1"/>
    <col min="14346" max="14347" width="10.33203125" style="83" customWidth="1"/>
    <col min="14348" max="14348" width="21.5" style="83" customWidth="1"/>
    <col min="14349" max="14349" width="5.83203125" style="83" customWidth="1"/>
    <col min="14350" max="14592" width="10.83203125" style="83"/>
    <col min="14593" max="14593" width="4.1640625" style="83" customWidth="1"/>
    <col min="14594" max="14595" width="7.1640625" style="83" customWidth="1"/>
    <col min="14596" max="14596" width="57" style="83" bestFit="1" customWidth="1"/>
    <col min="14597" max="14597" width="14.5" style="83" bestFit="1" customWidth="1"/>
    <col min="14598" max="14598" width="10.83203125" style="83"/>
    <col min="14599" max="14601" width="56.5" style="83" customWidth="1"/>
    <col min="14602" max="14603" width="10.33203125" style="83" customWidth="1"/>
    <col min="14604" max="14604" width="21.5" style="83" customWidth="1"/>
    <col min="14605" max="14605" width="5.83203125" style="83" customWidth="1"/>
    <col min="14606" max="14848" width="10.83203125" style="83"/>
    <col min="14849" max="14849" width="4.1640625" style="83" customWidth="1"/>
    <col min="14850" max="14851" width="7.1640625" style="83" customWidth="1"/>
    <col min="14852" max="14852" width="57" style="83" bestFit="1" customWidth="1"/>
    <col min="14853" max="14853" width="14.5" style="83" bestFit="1" customWidth="1"/>
    <col min="14854" max="14854" width="10.83203125" style="83"/>
    <col min="14855" max="14857" width="56.5" style="83" customWidth="1"/>
    <col min="14858" max="14859" width="10.33203125" style="83" customWidth="1"/>
    <col min="14860" max="14860" width="21.5" style="83" customWidth="1"/>
    <col min="14861" max="14861" width="5.83203125" style="83" customWidth="1"/>
    <col min="14862" max="15104" width="10.83203125" style="83"/>
    <col min="15105" max="15105" width="4.1640625" style="83" customWidth="1"/>
    <col min="15106" max="15107" width="7.1640625" style="83" customWidth="1"/>
    <col min="15108" max="15108" width="57" style="83" bestFit="1" customWidth="1"/>
    <col min="15109" max="15109" width="14.5" style="83" bestFit="1" customWidth="1"/>
    <col min="15110" max="15110" width="10.83203125" style="83"/>
    <col min="15111" max="15113" width="56.5" style="83" customWidth="1"/>
    <col min="15114" max="15115" width="10.33203125" style="83" customWidth="1"/>
    <col min="15116" max="15116" width="21.5" style="83" customWidth="1"/>
    <col min="15117" max="15117" width="5.83203125" style="83" customWidth="1"/>
    <col min="15118" max="15360" width="10.83203125" style="83"/>
    <col min="15361" max="15361" width="4.1640625" style="83" customWidth="1"/>
    <col min="15362" max="15363" width="7.1640625" style="83" customWidth="1"/>
    <col min="15364" max="15364" width="57" style="83" bestFit="1" customWidth="1"/>
    <col min="15365" max="15365" width="14.5" style="83" bestFit="1" customWidth="1"/>
    <col min="15366" max="15366" width="10.83203125" style="83"/>
    <col min="15367" max="15369" width="56.5" style="83" customWidth="1"/>
    <col min="15370" max="15371" width="10.33203125" style="83" customWidth="1"/>
    <col min="15372" max="15372" width="21.5" style="83" customWidth="1"/>
    <col min="15373" max="15373" width="5.83203125" style="83" customWidth="1"/>
    <col min="15374" max="15616" width="10.83203125" style="83"/>
    <col min="15617" max="15617" width="4.1640625" style="83" customWidth="1"/>
    <col min="15618" max="15619" width="7.1640625" style="83" customWidth="1"/>
    <col min="15620" max="15620" width="57" style="83" bestFit="1" customWidth="1"/>
    <col min="15621" max="15621" width="14.5" style="83" bestFit="1" customWidth="1"/>
    <col min="15622" max="15622" width="10.83203125" style="83"/>
    <col min="15623" max="15625" width="56.5" style="83" customWidth="1"/>
    <col min="15626" max="15627" width="10.33203125" style="83" customWidth="1"/>
    <col min="15628" max="15628" width="21.5" style="83" customWidth="1"/>
    <col min="15629" max="15629" width="5.83203125" style="83" customWidth="1"/>
    <col min="15630" max="15872" width="10.83203125" style="83"/>
    <col min="15873" max="15873" width="4.1640625" style="83" customWidth="1"/>
    <col min="15874" max="15875" width="7.1640625" style="83" customWidth="1"/>
    <col min="15876" max="15876" width="57" style="83" bestFit="1" customWidth="1"/>
    <col min="15877" max="15877" width="14.5" style="83" bestFit="1" customWidth="1"/>
    <col min="15878" max="15878" width="10.83203125" style="83"/>
    <col min="15879" max="15881" width="56.5" style="83" customWidth="1"/>
    <col min="15882" max="15883" width="10.33203125" style="83" customWidth="1"/>
    <col min="15884" max="15884" width="21.5" style="83" customWidth="1"/>
    <col min="15885" max="15885" width="5.83203125" style="83" customWidth="1"/>
    <col min="15886" max="16128" width="10.83203125" style="83"/>
    <col min="16129" max="16129" width="4.1640625" style="83" customWidth="1"/>
    <col min="16130" max="16131" width="7.1640625" style="83" customWidth="1"/>
    <col min="16132" max="16132" width="57" style="83" bestFit="1" customWidth="1"/>
    <col min="16133" max="16133" width="14.5" style="83" bestFit="1" customWidth="1"/>
    <col min="16134" max="16134" width="10.83203125" style="83"/>
    <col min="16135" max="16137" width="56.5" style="83" customWidth="1"/>
    <col min="16138" max="16139" width="10.33203125" style="83" customWidth="1"/>
    <col min="16140" max="16140" width="21.5" style="83" customWidth="1"/>
    <col min="16141" max="16141" width="5.83203125" style="83" customWidth="1"/>
    <col min="16142" max="16384" width="10.83203125" style="83"/>
  </cols>
  <sheetData>
    <row r="1" spans="3:6" ht="39.75" customHeight="1" x14ac:dyDescent="0.65">
      <c r="D1" s="109" t="s">
        <v>47</v>
      </c>
      <c r="E1" s="169" t="s">
        <v>48</v>
      </c>
      <c r="F1" s="110" t="e">
        <f>(+C16+C21+C34+C39+C44+C48)/6</f>
        <v>#VALUE!</v>
      </c>
    </row>
    <row r="2" spans="3:6" ht="16" x14ac:dyDescent="0.2">
      <c r="D2" s="111" t="s">
        <v>49</v>
      </c>
    </row>
    <row r="4" spans="3:6" x14ac:dyDescent="0.15">
      <c r="D4" s="112"/>
    </row>
    <row r="5" spans="3:6" ht="14" x14ac:dyDescent="0.15">
      <c r="D5" s="128" t="s">
        <v>90</v>
      </c>
    </row>
    <row r="6" spans="3:6" ht="14" x14ac:dyDescent="0.15">
      <c r="D6" s="128" t="s">
        <v>50</v>
      </c>
    </row>
    <row r="7" spans="3:6" ht="14" x14ac:dyDescent="0.15">
      <c r="D7" s="129" t="s">
        <v>51</v>
      </c>
    </row>
    <row r="8" spans="3:6" ht="14" x14ac:dyDescent="0.15">
      <c r="D8" s="130" t="s">
        <v>91</v>
      </c>
    </row>
    <row r="9" spans="3:6" x14ac:dyDescent="0.15">
      <c r="D9" s="131"/>
    </row>
    <row r="10" spans="3:6" x14ac:dyDescent="0.15">
      <c r="D10" s="131" t="s">
        <v>52</v>
      </c>
    </row>
    <row r="11" spans="3:6" x14ac:dyDescent="0.15">
      <c r="D11" s="131" t="s">
        <v>92</v>
      </c>
    </row>
    <row r="12" spans="3:6" x14ac:dyDescent="0.15">
      <c r="D12" s="131" t="s">
        <v>97</v>
      </c>
    </row>
    <row r="13" spans="3:6" x14ac:dyDescent="0.15">
      <c r="D13" s="125" t="s">
        <v>53</v>
      </c>
    </row>
    <row r="14" spans="3:6" x14ac:dyDescent="0.15">
      <c r="D14" s="125"/>
    </row>
    <row r="15" spans="3:6" ht="19" x14ac:dyDescent="0.15">
      <c r="C15" s="113"/>
      <c r="D15" s="126" t="s">
        <v>54</v>
      </c>
    </row>
    <row r="16" spans="3:6" ht="14" x14ac:dyDescent="0.15">
      <c r="C16" s="114" t="s">
        <v>111</v>
      </c>
      <c r="D16" s="124" t="s">
        <v>55</v>
      </c>
    </row>
    <row r="17" spans="3:7" ht="14" x14ac:dyDescent="0.15">
      <c r="C17" s="114"/>
      <c r="D17" s="124" t="s">
        <v>93</v>
      </c>
    </row>
    <row r="18" spans="3:7" ht="14" x14ac:dyDescent="0.15">
      <c r="C18" s="114"/>
      <c r="D18" s="124" t="s">
        <v>56</v>
      </c>
    </row>
    <row r="19" spans="3:7" x14ac:dyDescent="0.15">
      <c r="C19" s="115"/>
      <c r="D19" s="127"/>
    </row>
    <row r="20" spans="3:7" ht="15" customHeight="1" x14ac:dyDescent="0.15">
      <c r="C20" s="114" t="s">
        <v>1</v>
      </c>
      <c r="D20" s="126" t="s">
        <v>57</v>
      </c>
    </row>
    <row r="21" spans="3:7" ht="12.75" customHeight="1" x14ac:dyDescent="0.15">
      <c r="C21" s="114" t="s">
        <v>111</v>
      </c>
      <c r="D21" s="124" t="s">
        <v>55</v>
      </c>
    </row>
    <row r="22" spans="3:7" ht="12.75" customHeight="1" x14ac:dyDescent="0.15">
      <c r="C22" s="114"/>
      <c r="D22" s="124" t="s">
        <v>94</v>
      </c>
    </row>
    <row r="23" spans="3:7" ht="12.75" customHeight="1" x14ac:dyDescent="0.15">
      <c r="C23" s="114"/>
      <c r="D23" s="124"/>
    </row>
    <row r="24" spans="3:7" ht="12.75" customHeight="1" x14ac:dyDescent="0.15">
      <c r="C24" s="114"/>
      <c r="D24" s="124" t="s">
        <v>58</v>
      </c>
    </row>
    <row r="25" spans="3:7" ht="12.75" customHeight="1" x14ac:dyDescent="0.15">
      <c r="C25" s="114"/>
      <c r="D25" s="124" t="s">
        <v>59</v>
      </c>
    </row>
    <row r="26" spans="3:7" ht="12.75" customHeight="1" x14ac:dyDescent="0.15">
      <c r="C26" s="114"/>
      <c r="D26" s="124" t="s">
        <v>60</v>
      </c>
    </row>
    <row r="27" spans="3:7" ht="12.75" customHeight="1" x14ac:dyDescent="0.15">
      <c r="C27" s="114"/>
      <c r="D27" s="124" t="s">
        <v>98</v>
      </c>
    </row>
    <row r="28" spans="3:7" ht="12.75" customHeight="1" x14ac:dyDescent="0.15">
      <c r="C28" s="114"/>
      <c r="D28" s="124" t="s">
        <v>61</v>
      </c>
    </row>
    <row r="29" spans="3:7" ht="12.75" customHeight="1" x14ac:dyDescent="0.15">
      <c r="C29" s="114"/>
      <c r="D29" s="124" t="s">
        <v>95</v>
      </c>
    </row>
    <row r="30" spans="3:7" ht="12.75" customHeight="1" x14ac:dyDescent="0.15">
      <c r="C30" s="114"/>
      <c r="D30" s="124" t="s">
        <v>89</v>
      </c>
      <c r="G30" s="116"/>
    </row>
    <row r="31" spans="3:7" ht="12.75" customHeight="1" x14ac:dyDescent="0.15">
      <c r="C31" s="114"/>
      <c r="D31" s="124" t="s">
        <v>62</v>
      </c>
    </row>
    <row r="32" spans="3:7" ht="12.75" customHeight="1" x14ac:dyDescent="0.15">
      <c r="C32" s="114"/>
      <c r="D32" s="127"/>
      <c r="G32" s="117"/>
    </row>
    <row r="33" spans="2:4" ht="15" customHeight="1" x14ac:dyDescent="0.15">
      <c r="C33" s="114" t="s">
        <v>1</v>
      </c>
      <c r="D33" s="126" t="s">
        <v>63</v>
      </c>
    </row>
    <row r="34" spans="2:4" ht="12.75" customHeight="1" x14ac:dyDescent="0.15">
      <c r="C34" s="114" t="s">
        <v>111</v>
      </c>
      <c r="D34" s="124" t="s">
        <v>64</v>
      </c>
    </row>
    <row r="35" spans="2:4" ht="12.75" customHeight="1" x14ac:dyDescent="0.15">
      <c r="C35" s="118"/>
      <c r="D35" s="124" t="s">
        <v>65</v>
      </c>
    </row>
    <row r="36" spans="2:4" ht="12.75" customHeight="1" x14ac:dyDescent="0.15">
      <c r="C36" s="118"/>
      <c r="D36" s="124" t="s">
        <v>66</v>
      </c>
    </row>
    <row r="37" spans="2:4" ht="12.75" customHeight="1" x14ac:dyDescent="0.15">
      <c r="C37" s="114"/>
      <c r="D37" s="125" t="s">
        <v>1</v>
      </c>
    </row>
    <row r="38" spans="2:4" ht="15" customHeight="1" x14ac:dyDescent="0.15">
      <c r="C38" s="114" t="s">
        <v>1</v>
      </c>
      <c r="D38" s="126" t="s">
        <v>67</v>
      </c>
    </row>
    <row r="39" spans="2:4" ht="12.75" customHeight="1" x14ac:dyDescent="0.15">
      <c r="C39" s="114" t="s">
        <v>111</v>
      </c>
      <c r="D39" s="124" t="s">
        <v>68</v>
      </c>
    </row>
    <row r="40" spans="2:4" ht="12.75" customHeight="1" x14ac:dyDescent="0.15">
      <c r="B40" s="119"/>
      <c r="C40" s="114"/>
      <c r="D40" s="124" t="s">
        <v>69</v>
      </c>
    </row>
    <row r="41" spans="2:4" ht="12.75" customHeight="1" x14ac:dyDescent="0.15">
      <c r="B41" s="119"/>
      <c r="C41" s="114"/>
      <c r="D41" s="124" t="s">
        <v>70</v>
      </c>
    </row>
    <row r="42" spans="2:4" ht="12.75" customHeight="1" x14ac:dyDescent="0.15">
      <c r="B42" s="120" t="s">
        <v>1</v>
      </c>
      <c r="C42" s="121"/>
      <c r="D42" s="127" t="s">
        <v>1</v>
      </c>
    </row>
    <row r="43" spans="2:4" ht="15" customHeight="1" x14ac:dyDescent="0.15">
      <c r="C43" s="115" t="s">
        <v>1</v>
      </c>
      <c r="D43" s="126" t="s">
        <v>71</v>
      </c>
    </row>
    <row r="44" spans="2:4" ht="12.75" customHeight="1" x14ac:dyDescent="0.15">
      <c r="C44" s="114" t="s">
        <v>111</v>
      </c>
      <c r="D44" s="124" t="s">
        <v>55</v>
      </c>
    </row>
    <row r="45" spans="2:4" ht="12.75" customHeight="1" x14ac:dyDescent="0.15">
      <c r="B45" s="119" t="s">
        <v>1</v>
      </c>
      <c r="C45" s="118"/>
      <c r="D45" s="124" t="s">
        <v>72</v>
      </c>
    </row>
    <row r="46" spans="2:4" ht="12.75" customHeight="1" x14ac:dyDescent="0.15">
      <c r="B46" s="119"/>
      <c r="C46" s="114"/>
      <c r="D46" s="127"/>
    </row>
    <row r="47" spans="2:4" ht="15" customHeight="1" x14ac:dyDescent="0.15">
      <c r="C47" s="115" t="s">
        <v>1</v>
      </c>
      <c r="D47" s="126" t="s">
        <v>73</v>
      </c>
    </row>
    <row r="48" spans="2:4" ht="12.75" customHeight="1" x14ac:dyDescent="0.15">
      <c r="B48" s="83" t="s">
        <v>1</v>
      </c>
      <c r="C48" s="114" t="s">
        <v>111</v>
      </c>
      <c r="D48" s="124" t="s">
        <v>55</v>
      </c>
    </row>
    <row r="49" spans="2:4" ht="12.75" customHeight="1" x14ac:dyDescent="0.15">
      <c r="C49" s="114"/>
      <c r="D49" s="124" t="s">
        <v>96</v>
      </c>
    </row>
    <row r="50" spans="2:4" ht="12.75" customHeight="1" x14ac:dyDescent="0.15">
      <c r="B50" s="119" t="s">
        <v>1</v>
      </c>
      <c r="C50" s="119"/>
      <c r="D50" s="122"/>
    </row>
    <row r="51" spans="2:4" ht="12.75" customHeight="1" x14ac:dyDescent="0.15">
      <c r="C51" s="83"/>
    </row>
    <row r="52" spans="2:4" ht="12.75" customHeight="1" x14ac:dyDescent="0.15">
      <c r="B52" s="119"/>
      <c r="C52" s="119"/>
      <c r="D52" s="123"/>
    </row>
    <row r="53" spans="2:4" ht="12.75" customHeight="1" x14ac:dyDescent="0.15">
      <c r="B53" s="119"/>
      <c r="C53" s="119"/>
      <c r="D53" s="123"/>
    </row>
    <row r="54" spans="2:4" ht="12.75" customHeight="1" x14ac:dyDescent="0.15">
      <c r="C54" s="83"/>
    </row>
    <row r="55" spans="2:4" ht="12.75" customHeight="1" x14ac:dyDescent="0.15">
      <c r="B55" s="119"/>
      <c r="C55" s="119"/>
      <c r="D55" s="123"/>
    </row>
    <row r="56" spans="2:4" ht="12.75" customHeight="1" x14ac:dyDescent="0.15">
      <c r="B56" s="119"/>
      <c r="C56" s="119"/>
      <c r="D56" s="123"/>
    </row>
    <row r="57" spans="2:4" ht="12.75" customHeight="1" x14ac:dyDescent="0.15">
      <c r="B57" s="119"/>
      <c r="C57" s="119"/>
      <c r="D57" s="123"/>
    </row>
    <row r="58" spans="2:4" ht="12.75" customHeight="1" x14ac:dyDescent="0.15">
      <c r="C58" s="119"/>
      <c r="D58" s="123"/>
    </row>
    <row r="59" spans="2:4" ht="12.75" customHeight="1" x14ac:dyDescent="0.15">
      <c r="C59" s="119"/>
    </row>
    <row r="60" spans="2:4" ht="12.75" customHeight="1" x14ac:dyDescent="0.15">
      <c r="C60" s="119"/>
    </row>
    <row r="61" spans="2:4" ht="12.75" customHeight="1" x14ac:dyDescent="0.15">
      <c r="C61" s="119"/>
    </row>
    <row r="62" spans="2:4" ht="12.75" customHeight="1" x14ac:dyDescent="0.15">
      <c r="C62" s="119"/>
    </row>
    <row r="63" spans="2:4" ht="12.75" customHeight="1" x14ac:dyDescent="0.15"/>
    <row r="64" spans="2:4" ht="12.75" customHeight="1" x14ac:dyDescent="0.15"/>
    <row r="65" ht="12.75" customHeight="1" x14ac:dyDescent="0.15"/>
    <row r="66" ht="12.75" customHeight="1" x14ac:dyDescent="0.15"/>
  </sheetData>
  <hyperlinks>
    <hyperlink ref="E1" r:id="rId1" xr:uid="{EE63AD60-3C99-3A4C-973F-C25D565C4AC1}"/>
  </hyperlinks>
  <printOptions horizontalCentered="1" verticalCentered="1"/>
  <pageMargins left="0.19685039370078741" right="0.19685039370078741" top="0.11811023622047245" bottom="0.19685039370078741" header="0" footer="0"/>
  <pageSetup orientation="portrait" horizontalDpi="4294967292" verticalDpi="4294967292"/>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7E975-07C4-2742-AAC3-052BC6FD6860}">
  <dimension ref="A1:T45"/>
  <sheetViews>
    <sheetView zoomScale="170" zoomScaleNormal="170" workbookViewId="0">
      <pane xSplit="3" ySplit="6" topLeftCell="D7" activePane="bottomRight" state="frozen"/>
      <selection pane="topRight" activeCell="D1" sqref="D1"/>
      <selection pane="bottomLeft" activeCell="A7" sqref="A7"/>
      <selection pane="bottomRight" activeCell="F11" sqref="F11"/>
    </sheetView>
  </sheetViews>
  <sheetFormatPr baseColWidth="10" defaultColWidth="10.6640625" defaultRowHeight="13" x14ac:dyDescent="0.15"/>
  <cols>
    <col min="1" max="1" width="10.6640625" style="68"/>
    <col min="2" max="2" width="13.83203125" style="68" customWidth="1"/>
    <col min="3" max="3" width="52" style="68" bestFit="1" customWidth="1"/>
    <col min="4" max="4" width="2.1640625" style="68" customWidth="1"/>
    <col min="5" max="5" width="16.1640625" style="68" customWidth="1"/>
    <col min="6" max="7" width="12.1640625" style="68" customWidth="1"/>
    <col min="8" max="8" width="16.1640625" style="68" customWidth="1"/>
    <col min="9" max="9" width="4.33203125" style="68" customWidth="1"/>
    <col min="10" max="10" width="3.83203125" style="68" customWidth="1"/>
    <col min="11" max="11" width="73" style="68" customWidth="1"/>
    <col min="12" max="12" width="10.6640625" style="68" customWidth="1"/>
    <col min="13" max="13" width="5" style="68" customWidth="1"/>
    <col min="14" max="14" width="2.5" style="68" customWidth="1"/>
    <col min="15" max="15" width="1.5" style="68" customWidth="1"/>
    <col min="16" max="16" width="7" style="68" customWidth="1"/>
    <col min="17" max="18" width="1.6640625" style="68" customWidth="1"/>
    <col min="19" max="19" width="4.6640625" style="68" customWidth="1"/>
    <col min="20" max="257" width="10.6640625" style="68"/>
    <col min="258" max="258" width="3.6640625" style="68" customWidth="1"/>
    <col min="259" max="259" width="52" style="68" bestFit="1" customWidth="1"/>
    <col min="260" max="260" width="2.1640625" style="68" customWidth="1"/>
    <col min="261" max="261" width="16.1640625" style="68" customWidth="1"/>
    <col min="262" max="263" width="12.1640625" style="68" customWidth="1"/>
    <col min="264" max="264" width="16.1640625" style="68" customWidth="1"/>
    <col min="265" max="265" width="4.33203125" style="68" customWidth="1"/>
    <col min="266" max="266" width="3.83203125" style="68" customWidth="1"/>
    <col min="267" max="267" width="65" style="68" customWidth="1"/>
    <col min="268" max="268" width="10.6640625" style="68"/>
    <col min="269" max="269" width="5" style="68" customWidth="1"/>
    <col min="270" max="270" width="2.5" style="68" customWidth="1"/>
    <col min="271" max="271" width="1.5" style="68" customWidth="1"/>
    <col min="272" max="272" width="7" style="68" customWidth="1"/>
    <col min="273" max="274" width="1.6640625" style="68" customWidth="1"/>
    <col min="275" max="275" width="4.6640625" style="68" customWidth="1"/>
    <col min="276" max="513" width="10.6640625" style="68"/>
    <col min="514" max="514" width="3.6640625" style="68" customWidth="1"/>
    <col min="515" max="515" width="52" style="68" bestFit="1" customWidth="1"/>
    <col min="516" max="516" width="2.1640625" style="68" customWidth="1"/>
    <col min="517" max="517" width="16.1640625" style="68" customWidth="1"/>
    <col min="518" max="519" width="12.1640625" style="68" customWidth="1"/>
    <col min="520" max="520" width="16.1640625" style="68" customWidth="1"/>
    <col min="521" max="521" width="4.33203125" style="68" customWidth="1"/>
    <col min="522" max="522" width="3.83203125" style="68" customWidth="1"/>
    <col min="523" max="523" width="65" style="68" customWidth="1"/>
    <col min="524" max="524" width="10.6640625" style="68"/>
    <col min="525" max="525" width="5" style="68" customWidth="1"/>
    <col min="526" max="526" width="2.5" style="68" customWidth="1"/>
    <col min="527" max="527" width="1.5" style="68" customWidth="1"/>
    <col min="528" max="528" width="7" style="68" customWidth="1"/>
    <col min="529" max="530" width="1.6640625" style="68" customWidth="1"/>
    <col min="531" max="531" width="4.6640625" style="68" customWidth="1"/>
    <col min="532" max="769" width="10.6640625" style="68"/>
    <col min="770" max="770" width="3.6640625" style="68" customWidth="1"/>
    <col min="771" max="771" width="52" style="68" bestFit="1" customWidth="1"/>
    <col min="772" max="772" width="2.1640625" style="68" customWidth="1"/>
    <col min="773" max="773" width="16.1640625" style="68" customWidth="1"/>
    <col min="774" max="775" width="12.1640625" style="68" customWidth="1"/>
    <col min="776" max="776" width="16.1640625" style="68" customWidth="1"/>
    <col min="777" max="777" width="4.33203125" style="68" customWidth="1"/>
    <col min="778" max="778" width="3.83203125" style="68" customWidth="1"/>
    <col min="779" max="779" width="65" style="68" customWidth="1"/>
    <col min="780" max="780" width="10.6640625" style="68"/>
    <col min="781" max="781" width="5" style="68" customWidth="1"/>
    <col min="782" max="782" width="2.5" style="68" customWidth="1"/>
    <col min="783" max="783" width="1.5" style="68" customWidth="1"/>
    <col min="784" max="784" width="7" style="68" customWidth="1"/>
    <col min="785" max="786" width="1.6640625" style="68" customWidth="1"/>
    <col min="787" max="787" width="4.6640625" style="68" customWidth="1"/>
    <col min="788" max="1025" width="10.6640625" style="68"/>
    <col min="1026" max="1026" width="3.6640625" style="68" customWidth="1"/>
    <col min="1027" max="1027" width="52" style="68" bestFit="1" customWidth="1"/>
    <col min="1028" max="1028" width="2.1640625" style="68" customWidth="1"/>
    <col min="1029" max="1029" width="16.1640625" style="68" customWidth="1"/>
    <col min="1030" max="1031" width="12.1640625" style="68" customWidth="1"/>
    <col min="1032" max="1032" width="16.1640625" style="68" customWidth="1"/>
    <col min="1033" max="1033" width="4.33203125" style="68" customWidth="1"/>
    <col min="1034" max="1034" width="3.83203125" style="68" customWidth="1"/>
    <col min="1035" max="1035" width="65" style="68" customWidth="1"/>
    <col min="1036" max="1036" width="10.6640625" style="68"/>
    <col min="1037" max="1037" width="5" style="68" customWidth="1"/>
    <col min="1038" max="1038" width="2.5" style="68" customWidth="1"/>
    <col min="1039" max="1039" width="1.5" style="68" customWidth="1"/>
    <col min="1040" max="1040" width="7" style="68" customWidth="1"/>
    <col min="1041" max="1042" width="1.6640625" style="68" customWidth="1"/>
    <col min="1043" max="1043" width="4.6640625" style="68" customWidth="1"/>
    <col min="1044" max="1281" width="10.6640625" style="68"/>
    <col min="1282" max="1282" width="3.6640625" style="68" customWidth="1"/>
    <col min="1283" max="1283" width="52" style="68" bestFit="1" customWidth="1"/>
    <col min="1284" max="1284" width="2.1640625" style="68" customWidth="1"/>
    <col min="1285" max="1285" width="16.1640625" style="68" customWidth="1"/>
    <col min="1286" max="1287" width="12.1640625" style="68" customWidth="1"/>
    <col min="1288" max="1288" width="16.1640625" style="68" customWidth="1"/>
    <col min="1289" max="1289" width="4.33203125" style="68" customWidth="1"/>
    <col min="1290" max="1290" width="3.83203125" style="68" customWidth="1"/>
    <col min="1291" max="1291" width="65" style="68" customWidth="1"/>
    <col min="1292" max="1292" width="10.6640625" style="68"/>
    <col min="1293" max="1293" width="5" style="68" customWidth="1"/>
    <col min="1294" max="1294" width="2.5" style="68" customWidth="1"/>
    <col min="1295" max="1295" width="1.5" style="68" customWidth="1"/>
    <col min="1296" max="1296" width="7" style="68" customWidth="1"/>
    <col min="1297" max="1298" width="1.6640625" style="68" customWidth="1"/>
    <col min="1299" max="1299" width="4.6640625" style="68" customWidth="1"/>
    <col min="1300" max="1537" width="10.6640625" style="68"/>
    <col min="1538" max="1538" width="3.6640625" style="68" customWidth="1"/>
    <col min="1539" max="1539" width="52" style="68" bestFit="1" customWidth="1"/>
    <col min="1540" max="1540" width="2.1640625" style="68" customWidth="1"/>
    <col min="1541" max="1541" width="16.1640625" style="68" customWidth="1"/>
    <col min="1542" max="1543" width="12.1640625" style="68" customWidth="1"/>
    <col min="1544" max="1544" width="16.1640625" style="68" customWidth="1"/>
    <col min="1545" max="1545" width="4.33203125" style="68" customWidth="1"/>
    <col min="1546" max="1546" width="3.83203125" style="68" customWidth="1"/>
    <col min="1547" max="1547" width="65" style="68" customWidth="1"/>
    <col min="1548" max="1548" width="10.6640625" style="68"/>
    <col min="1549" max="1549" width="5" style="68" customWidth="1"/>
    <col min="1550" max="1550" width="2.5" style="68" customWidth="1"/>
    <col min="1551" max="1551" width="1.5" style="68" customWidth="1"/>
    <col min="1552" max="1552" width="7" style="68" customWidth="1"/>
    <col min="1553" max="1554" width="1.6640625" style="68" customWidth="1"/>
    <col min="1555" max="1555" width="4.6640625" style="68" customWidth="1"/>
    <col min="1556" max="1793" width="10.6640625" style="68"/>
    <col min="1794" max="1794" width="3.6640625" style="68" customWidth="1"/>
    <col min="1795" max="1795" width="52" style="68" bestFit="1" customWidth="1"/>
    <col min="1796" max="1796" width="2.1640625" style="68" customWidth="1"/>
    <col min="1797" max="1797" width="16.1640625" style="68" customWidth="1"/>
    <col min="1798" max="1799" width="12.1640625" style="68" customWidth="1"/>
    <col min="1800" max="1800" width="16.1640625" style="68" customWidth="1"/>
    <col min="1801" max="1801" width="4.33203125" style="68" customWidth="1"/>
    <col min="1802" max="1802" width="3.83203125" style="68" customWidth="1"/>
    <col min="1803" max="1803" width="65" style="68" customWidth="1"/>
    <col min="1804" max="1804" width="10.6640625" style="68"/>
    <col min="1805" max="1805" width="5" style="68" customWidth="1"/>
    <col min="1806" max="1806" width="2.5" style="68" customWidth="1"/>
    <col min="1807" max="1807" width="1.5" style="68" customWidth="1"/>
    <col min="1808" max="1808" width="7" style="68" customWidth="1"/>
    <col min="1809" max="1810" width="1.6640625" style="68" customWidth="1"/>
    <col min="1811" max="1811" width="4.6640625" style="68" customWidth="1"/>
    <col min="1812" max="2049" width="10.6640625" style="68"/>
    <col min="2050" max="2050" width="3.6640625" style="68" customWidth="1"/>
    <col min="2051" max="2051" width="52" style="68" bestFit="1" customWidth="1"/>
    <col min="2052" max="2052" width="2.1640625" style="68" customWidth="1"/>
    <col min="2053" max="2053" width="16.1640625" style="68" customWidth="1"/>
    <col min="2054" max="2055" width="12.1640625" style="68" customWidth="1"/>
    <col min="2056" max="2056" width="16.1640625" style="68" customWidth="1"/>
    <col min="2057" max="2057" width="4.33203125" style="68" customWidth="1"/>
    <col min="2058" max="2058" width="3.83203125" style="68" customWidth="1"/>
    <col min="2059" max="2059" width="65" style="68" customWidth="1"/>
    <col min="2060" max="2060" width="10.6640625" style="68"/>
    <col min="2061" max="2061" width="5" style="68" customWidth="1"/>
    <col min="2062" max="2062" width="2.5" style="68" customWidth="1"/>
    <col min="2063" max="2063" width="1.5" style="68" customWidth="1"/>
    <col min="2064" max="2064" width="7" style="68" customWidth="1"/>
    <col min="2065" max="2066" width="1.6640625" style="68" customWidth="1"/>
    <col min="2067" max="2067" width="4.6640625" style="68" customWidth="1"/>
    <col min="2068" max="2305" width="10.6640625" style="68"/>
    <col min="2306" max="2306" width="3.6640625" style="68" customWidth="1"/>
    <col min="2307" max="2307" width="52" style="68" bestFit="1" customWidth="1"/>
    <col min="2308" max="2308" width="2.1640625" style="68" customWidth="1"/>
    <col min="2309" max="2309" width="16.1640625" style="68" customWidth="1"/>
    <col min="2310" max="2311" width="12.1640625" style="68" customWidth="1"/>
    <col min="2312" max="2312" width="16.1640625" style="68" customWidth="1"/>
    <col min="2313" max="2313" width="4.33203125" style="68" customWidth="1"/>
    <col min="2314" max="2314" width="3.83203125" style="68" customWidth="1"/>
    <col min="2315" max="2315" width="65" style="68" customWidth="1"/>
    <col min="2316" max="2316" width="10.6640625" style="68"/>
    <col min="2317" max="2317" width="5" style="68" customWidth="1"/>
    <col min="2318" max="2318" width="2.5" style="68" customWidth="1"/>
    <col min="2319" max="2319" width="1.5" style="68" customWidth="1"/>
    <col min="2320" max="2320" width="7" style="68" customWidth="1"/>
    <col min="2321" max="2322" width="1.6640625" style="68" customWidth="1"/>
    <col min="2323" max="2323" width="4.6640625" style="68" customWidth="1"/>
    <col min="2324" max="2561" width="10.6640625" style="68"/>
    <col min="2562" max="2562" width="3.6640625" style="68" customWidth="1"/>
    <col min="2563" max="2563" width="52" style="68" bestFit="1" customWidth="1"/>
    <col min="2564" max="2564" width="2.1640625" style="68" customWidth="1"/>
    <col min="2565" max="2565" width="16.1640625" style="68" customWidth="1"/>
    <col min="2566" max="2567" width="12.1640625" style="68" customWidth="1"/>
    <col min="2568" max="2568" width="16.1640625" style="68" customWidth="1"/>
    <col min="2569" max="2569" width="4.33203125" style="68" customWidth="1"/>
    <col min="2570" max="2570" width="3.83203125" style="68" customWidth="1"/>
    <col min="2571" max="2571" width="65" style="68" customWidth="1"/>
    <col min="2572" max="2572" width="10.6640625" style="68"/>
    <col min="2573" max="2573" width="5" style="68" customWidth="1"/>
    <col min="2574" max="2574" width="2.5" style="68" customWidth="1"/>
    <col min="2575" max="2575" width="1.5" style="68" customWidth="1"/>
    <col min="2576" max="2576" width="7" style="68" customWidth="1"/>
    <col min="2577" max="2578" width="1.6640625" style="68" customWidth="1"/>
    <col min="2579" max="2579" width="4.6640625" style="68" customWidth="1"/>
    <col min="2580" max="2817" width="10.6640625" style="68"/>
    <col min="2818" max="2818" width="3.6640625" style="68" customWidth="1"/>
    <col min="2819" max="2819" width="52" style="68" bestFit="1" customWidth="1"/>
    <col min="2820" max="2820" width="2.1640625" style="68" customWidth="1"/>
    <col min="2821" max="2821" width="16.1640625" style="68" customWidth="1"/>
    <col min="2822" max="2823" width="12.1640625" style="68" customWidth="1"/>
    <col min="2824" max="2824" width="16.1640625" style="68" customWidth="1"/>
    <col min="2825" max="2825" width="4.33203125" style="68" customWidth="1"/>
    <col min="2826" max="2826" width="3.83203125" style="68" customWidth="1"/>
    <col min="2827" max="2827" width="65" style="68" customWidth="1"/>
    <col min="2828" max="2828" width="10.6640625" style="68"/>
    <col min="2829" max="2829" width="5" style="68" customWidth="1"/>
    <col min="2830" max="2830" width="2.5" style="68" customWidth="1"/>
    <col min="2831" max="2831" width="1.5" style="68" customWidth="1"/>
    <col min="2832" max="2832" width="7" style="68" customWidth="1"/>
    <col min="2833" max="2834" width="1.6640625" style="68" customWidth="1"/>
    <col min="2835" max="2835" width="4.6640625" style="68" customWidth="1"/>
    <col min="2836" max="3073" width="10.6640625" style="68"/>
    <col min="3074" max="3074" width="3.6640625" style="68" customWidth="1"/>
    <col min="3075" max="3075" width="52" style="68" bestFit="1" customWidth="1"/>
    <col min="3076" max="3076" width="2.1640625" style="68" customWidth="1"/>
    <col min="3077" max="3077" width="16.1640625" style="68" customWidth="1"/>
    <col min="3078" max="3079" width="12.1640625" style="68" customWidth="1"/>
    <col min="3080" max="3080" width="16.1640625" style="68" customWidth="1"/>
    <col min="3081" max="3081" width="4.33203125" style="68" customWidth="1"/>
    <col min="3082" max="3082" width="3.83203125" style="68" customWidth="1"/>
    <col min="3083" max="3083" width="65" style="68" customWidth="1"/>
    <col min="3084" max="3084" width="10.6640625" style="68"/>
    <col min="3085" max="3085" width="5" style="68" customWidth="1"/>
    <col min="3086" max="3086" width="2.5" style="68" customWidth="1"/>
    <col min="3087" max="3087" width="1.5" style="68" customWidth="1"/>
    <col min="3088" max="3088" width="7" style="68" customWidth="1"/>
    <col min="3089" max="3090" width="1.6640625" style="68" customWidth="1"/>
    <col min="3091" max="3091" width="4.6640625" style="68" customWidth="1"/>
    <col min="3092" max="3329" width="10.6640625" style="68"/>
    <col min="3330" max="3330" width="3.6640625" style="68" customWidth="1"/>
    <col min="3331" max="3331" width="52" style="68" bestFit="1" customWidth="1"/>
    <col min="3332" max="3332" width="2.1640625" style="68" customWidth="1"/>
    <col min="3333" max="3333" width="16.1640625" style="68" customWidth="1"/>
    <col min="3334" max="3335" width="12.1640625" style="68" customWidth="1"/>
    <col min="3336" max="3336" width="16.1640625" style="68" customWidth="1"/>
    <col min="3337" max="3337" width="4.33203125" style="68" customWidth="1"/>
    <col min="3338" max="3338" width="3.83203125" style="68" customWidth="1"/>
    <col min="3339" max="3339" width="65" style="68" customWidth="1"/>
    <col min="3340" max="3340" width="10.6640625" style="68"/>
    <col min="3341" max="3341" width="5" style="68" customWidth="1"/>
    <col min="3342" max="3342" width="2.5" style="68" customWidth="1"/>
    <col min="3343" max="3343" width="1.5" style="68" customWidth="1"/>
    <col min="3344" max="3344" width="7" style="68" customWidth="1"/>
    <col min="3345" max="3346" width="1.6640625" style="68" customWidth="1"/>
    <col min="3347" max="3347" width="4.6640625" style="68" customWidth="1"/>
    <col min="3348" max="3585" width="10.6640625" style="68"/>
    <col min="3586" max="3586" width="3.6640625" style="68" customWidth="1"/>
    <col min="3587" max="3587" width="52" style="68" bestFit="1" customWidth="1"/>
    <col min="3588" max="3588" width="2.1640625" style="68" customWidth="1"/>
    <col min="3589" max="3589" width="16.1640625" style="68" customWidth="1"/>
    <col min="3590" max="3591" width="12.1640625" style="68" customWidth="1"/>
    <col min="3592" max="3592" width="16.1640625" style="68" customWidth="1"/>
    <col min="3593" max="3593" width="4.33203125" style="68" customWidth="1"/>
    <col min="3594" max="3594" width="3.83203125" style="68" customWidth="1"/>
    <col min="3595" max="3595" width="65" style="68" customWidth="1"/>
    <col min="3596" max="3596" width="10.6640625" style="68"/>
    <col min="3597" max="3597" width="5" style="68" customWidth="1"/>
    <col min="3598" max="3598" width="2.5" style="68" customWidth="1"/>
    <col min="3599" max="3599" width="1.5" style="68" customWidth="1"/>
    <col min="3600" max="3600" width="7" style="68" customWidth="1"/>
    <col min="3601" max="3602" width="1.6640625" style="68" customWidth="1"/>
    <col min="3603" max="3603" width="4.6640625" style="68" customWidth="1"/>
    <col min="3604" max="3841" width="10.6640625" style="68"/>
    <col min="3842" max="3842" width="3.6640625" style="68" customWidth="1"/>
    <col min="3843" max="3843" width="52" style="68" bestFit="1" customWidth="1"/>
    <col min="3844" max="3844" width="2.1640625" style="68" customWidth="1"/>
    <col min="3845" max="3845" width="16.1640625" style="68" customWidth="1"/>
    <col min="3846" max="3847" width="12.1640625" style="68" customWidth="1"/>
    <col min="3848" max="3848" width="16.1640625" style="68" customWidth="1"/>
    <col min="3849" max="3849" width="4.33203125" style="68" customWidth="1"/>
    <col min="3850" max="3850" width="3.83203125" style="68" customWidth="1"/>
    <col min="3851" max="3851" width="65" style="68" customWidth="1"/>
    <col min="3852" max="3852" width="10.6640625" style="68"/>
    <col min="3853" max="3853" width="5" style="68" customWidth="1"/>
    <col min="3854" max="3854" width="2.5" style="68" customWidth="1"/>
    <col min="3855" max="3855" width="1.5" style="68" customWidth="1"/>
    <col min="3856" max="3856" width="7" style="68" customWidth="1"/>
    <col min="3857" max="3858" width="1.6640625" style="68" customWidth="1"/>
    <col min="3859" max="3859" width="4.6640625" style="68" customWidth="1"/>
    <col min="3860" max="4097" width="10.6640625" style="68"/>
    <col min="4098" max="4098" width="3.6640625" style="68" customWidth="1"/>
    <col min="4099" max="4099" width="52" style="68" bestFit="1" customWidth="1"/>
    <col min="4100" max="4100" width="2.1640625" style="68" customWidth="1"/>
    <col min="4101" max="4101" width="16.1640625" style="68" customWidth="1"/>
    <col min="4102" max="4103" width="12.1640625" style="68" customWidth="1"/>
    <col min="4104" max="4104" width="16.1640625" style="68" customWidth="1"/>
    <col min="4105" max="4105" width="4.33203125" style="68" customWidth="1"/>
    <col min="4106" max="4106" width="3.83203125" style="68" customWidth="1"/>
    <col min="4107" max="4107" width="65" style="68" customWidth="1"/>
    <col min="4108" max="4108" width="10.6640625" style="68"/>
    <col min="4109" max="4109" width="5" style="68" customWidth="1"/>
    <col min="4110" max="4110" width="2.5" style="68" customWidth="1"/>
    <col min="4111" max="4111" width="1.5" style="68" customWidth="1"/>
    <col min="4112" max="4112" width="7" style="68" customWidth="1"/>
    <col min="4113" max="4114" width="1.6640625" style="68" customWidth="1"/>
    <col min="4115" max="4115" width="4.6640625" style="68" customWidth="1"/>
    <col min="4116" max="4353" width="10.6640625" style="68"/>
    <col min="4354" max="4354" width="3.6640625" style="68" customWidth="1"/>
    <col min="4355" max="4355" width="52" style="68" bestFit="1" customWidth="1"/>
    <col min="4356" max="4356" width="2.1640625" style="68" customWidth="1"/>
    <col min="4357" max="4357" width="16.1640625" style="68" customWidth="1"/>
    <col min="4358" max="4359" width="12.1640625" style="68" customWidth="1"/>
    <col min="4360" max="4360" width="16.1640625" style="68" customWidth="1"/>
    <col min="4361" max="4361" width="4.33203125" style="68" customWidth="1"/>
    <col min="4362" max="4362" width="3.83203125" style="68" customWidth="1"/>
    <col min="4363" max="4363" width="65" style="68" customWidth="1"/>
    <col min="4364" max="4364" width="10.6640625" style="68"/>
    <col min="4365" max="4365" width="5" style="68" customWidth="1"/>
    <col min="4366" max="4366" width="2.5" style="68" customWidth="1"/>
    <col min="4367" max="4367" width="1.5" style="68" customWidth="1"/>
    <col min="4368" max="4368" width="7" style="68" customWidth="1"/>
    <col min="4369" max="4370" width="1.6640625" style="68" customWidth="1"/>
    <col min="4371" max="4371" width="4.6640625" style="68" customWidth="1"/>
    <col min="4372" max="4609" width="10.6640625" style="68"/>
    <col min="4610" max="4610" width="3.6640625" style="68" customWidth="1"/>
    <col min="4611" max="4611" width="52" style="68" bestFit="1" customWidth="1"/>
    <col min="4612" max="4612" width="2.1640625" style="68" customWidth="1"/>
    <col min="4613" max="4613" width="16.1640625" style="68" customWidth="1"/>
    <col min="4614" max="4615" width="12.1640625" style="68" customWidth="1"/>
    <col min="4616" max="4616" width="16.1640625" style="68" customWidth="1"/>
    <col min="4617" max="4617" width="4.33203125" style="68" customWidth="1"/>
    <col min="4618" max="4618" width="3.83203125" style="68" customWidth="1"/>
    <col min="4619" max="4619" width="65" style="68" customWidth="1"/>
    <col min="4620" max="4620" width="10.6640625" style="68"/>
    <col min="4621" max="4621" width="5" style="68" customWidth="1"/>
    <col min="4622" max="4622" width="2.5" style="68" customWidth="1"/>
    <col min="4623" max="4623" width="1.5" style="68" customWidth="1"/>
    <col min="4624" max="4624" width="7" style="68" customWidth="1"/>
    <col min="4625" max="4626" width="1.6640625" style="68" customWidth="1"/>
    <col min="4627" max="4627" width="4.6640625" style="68" customWidth="1"/>
    <col min="4628" max="4865" width="10.6640625" style="68"/>
    <col min="4866" max="4866" width="3.6640625" style="68" customWidth="1"/>
    <col min="4867" max="4867" width="52" style="68" bestFit="1" customWidth="1"/>
    <col min="4868" max="4868" width="2.1640625" style="68" customWidth="1"/>
    <col min="4869" max="4869" width="16.1640625" style="68" customWidth="1"/>
    <col min="4870" max="4871" width="12.1640625" style="68" customWidth="1"/>
    <col min="4872" max="4872" width="16.1640625" style="68" customWidth="1"/>
    <col min="4873" max="4873" width="4.33203125" style="68" customWidth="1"/>
    <col min="4874" max="4874" width="3.83203125" style="68" customWidth="1"/>
    <col min="4875" max="4875" width="65" style="68" customWidth="1"/>
    <col min="4876" max="4876" width="10.6640625" style="68"/>
    <col min="4877" max="4877" width="5" style="68" customWidth="1"/>
    <col min="4878" max="4878" width="2.5" style="68" customWidth="1"/>
    <col min="4879" max="4879" width="1.5" style="68" customWidth="1"/>
    <col min="4880" max="4880" width="7" style="68" customWidth="1"/>
    <col min="4881" max="4882" width="1.6640625" style="68" customWidth="1"/>
    <col min="4883" max="4883" width="4.6640625" style="68" customWidth="1"/>
    <col min="4884" max="5121" width="10.6640625" style="68"/>
    <col min="5122" max="5122" width="3.6640625" style="68" customWidth="1"/>
    <col min="5123" max="5123" width="52" style="68" bestFit="1" customWidth="1"/>
    <col min="5124" max="5124" width="2.1640625" style="68" customWidth="1"/>
    <col min="5125" max="5125" width="16.1640625" style="68" customWidth="1"/>
    <col min="5126" max="5127" width="12.1640625" style="68" customWidth="1"/>
    <col min="5128" max="5128" width="16.1640625" style="68" customWidth="1"/>
    <col min="5129" max="5129" width="4.33203125" style="68" customWidth="1"/>
    <col min="5130" max="5130" width="3.83203125" style="68" customWidth="1"/>
    <col min="5131" max="5131" width="65" style="68" customWidth="1"/>
    <col min="5132" max="5132" width="10.6640625" style="68"/>
    <col min="5133" max="5133" width="5" style="68" customWidth="1"/>
    <col min="5134" max="5134" width="2.5" style="68" customWidth="1"/>
    <col min="5135" max="5135" width="1.5" style="68" customWidth="1"/>
    <col min="5136" max="5136" width="7" style="68" customWidth="1"/>
    <col min="5137" max="5138" width="1.6640625" style="68" customWidth="1"/>
    <col min="5139" max="5139" width="4.6640625" style="68" customWidth="1"/>
    <col min="5140" max="5377" width="10.6640625" style="68"/>
    <col min="5378" max="5378" width="3.6640625" style="68" customWidth="1"/>
    <col min="5379" max="5379" width="52" style="68" bestFit="1" customWidth="1"/>
    <col min="5380" max="5380" width="2.1640625" style="68" customWidth="1"/>
    <col min="5381" max="5381" width="16.1640625" style="68" customWidth="1"/>
    <col min="5382" max="5383" width="12.1640625" style="68" customWidth="1"/>
    <col min="5384" max="5384" width="16.1640625" style="68" customWidth="1"/>
    <col min="5385" max="5385" width="4.33203125" style="68" customWidth="1"/>
    <col min="5386" max="5386" width="3.83203125" style="68" customWidth="1"/>
    <col min="5387" max="5387" width="65" style="68" customWidth="1"/>
    <col min="5388" max="5388" width="10.6640625" style="68"/>
    <col min="5389" max="5389" width="5" style="68" customWidth="1"/>
    <col min="5390" max="5390" width="2.5" style="68" customWidth="1"/>
    <col min="5391" max="5391" width="1.5" style="68" customWidth="1"/>
    <col min="5392" max="5392" width="7" style="68" customWidth="1"/>
    <col min="5393" max="5394" width="1.6640625" style="68" customWidth="1"/>
    <col min="5395" max="5395" width="4.6640625" style="68" customWidth="1"/>
    <col min="5396" max="5633" width="10.6640625" style="68"/>
    <col min="5634" max="5634" width="3.6640625" style="68" customWidth="1"/>
    <col min="5635" max="5635" width="52" style="68" bestFit="1" customWidth="1"/>
    <col min="5636" max="5636" width="2.1640625" style="68" customWidth="1"/>
    <col min="5637" max="5637" width="16.1640625" style="68" customWidth="1"/>
    <col min="5638" max="5639" width="12.1640625" style="68" customWidth="1"/>
    <col min="5640" max="5640" width="16.1640625" style="68" customWidth="1"/>
    <col min="5641" max="5641" width="4.33203125" style="68" customWidth="1"/>
    <col min="5642" max="5642" width="3.83203125" style="68" customWidth="1"/>
    <col min="5643" max="5643" width="65" style="68" customWidth="1"/>
    <col min="5644" max="5644" width="10.6640625" style="68"/>
    <col min="5645" max="5645" width="5" style="68" customWidth="1"/>
    <col min="5646" max="5646" width="2.5" style="68" customWidth="1"/>
    <col min="5647" max="5647" width="1.5" style="68" customWidth="1"/>
    <col min="5648" max="5648" width="7" style="68" customWidth="1"/>
    <col min="5649" max="5650" width="1.6640625" style="68" customWidth="1"/>
    <col min="5651" max="5651" width="4.6640625" style="68" customWidth="1"/>
    <col min="5652" max="5889" width="10.6640625" style="68"/>
    <col min="5890" max="5890" width="3.6640625" style="68" customWidth="1"/>
    <col min="5891" max="5891" width="52" style="68" bestFit="1" customWidth="1"/>
    <col min="5892" max="5892" width="2.1640625" style="68" customWidth="1"/>
    <col min="5893" max="5893" width="16.1640625" style="68" customWidth="1"/>
    <col min="5894" max="5895" width="12.1640625" style="68" customWidth="1"/>
    <col min="5896" max="5896" width="16.1640625" style="68" customWidth="1"/>
    <col min="5897" max="5897" width="4.33203125" style="68" customWidth="1"/>
    <col min="5898" max="5898" width="3.83203125" style="68" customWidth="1"/>
    <col min="5899" max="5899" width="65" style="68" customWidth="1"/>
    <col min="5900" max="5900" width="10.6640625" style="68"/>
    <col min="5901" max="5901" width="5" style="68" customWidth="1"/>
    <col min="5902" max="5902" width="2.5" style="68" customWidth="1"/>
    <col min="5903" max="5903" width="1.5" style="68" customWidth="1"/>
    <col min="5904" max="5904" width="7" style="68" customWidth="1"/>
    <col min="5905" max="5906" width="1.6640625" style="68" customWidth="1"/>
    <col min="5907" max="5907" width="4.6640625" style="68" customWidth="1"/>
    <col min="5908" max="6145" width="10.6640625" style="68"/>
    <col min="6146" max="6146" width="3.6640625" style="68" customWidth="1"/>
    <col min="6147" max="6147" width="52" style="68" bestFit="1" customWidth="1"/>
    <col min="6148" max="6148" width="2.1640625" style="68" customWidth="1"/>
    <col min="6149" max="6149" width="16.1640625" style="68" customWidth="1"/>
    <col min="6150" max="6151" width="12.1640625" style="68" customWidth="1"/>
    <col min="6152" max="6152" width="16.1640625" style="68" customWidth="1"/>
    <col min="6153" max="6153" width="4.33203125" style="68" customWidth="1"/>
    <col min="6154" max="6154" width="3.83203125" style="68" customWidth="1"/>
    <col min="6155" max="6155" width="65" style="68" customWidth="1"/>
    <col min="6156" max="6156" width="10.6640625" style="68"/>
    <col min="6157" max="6157" width="5" style="68" customWidth="1"/>
    <col min="6158" max="6158" width="2.5" style="68" customWidth="1"/>
    <col min="6159" max="6159" width="1.5" style="68" customWidth="1"/>
    <col min="6160" max="6160" width="7" style="68" customWidth="1"/>
    <col min="6161" max="6162" width="1.6640625" style="68" customWidth="1"/>
    <col min="6163" max="6163" width="4.6640625" style="68" customWidth="1"/>
    <col min="6164" max="6401" width="10.6640625" style="68"/>
    <col min="6402" max="6402" width="3.6640625" style="68" customWidth="1"/>
    <col min="6403" max="6403" width="52" style="68" bestFit="1" customWidth="1"/>
    <col min="6404" max="6404" width="2.1640625" style="68" customWidth="1"/>
    <col min="6405" max="6405" width="16.1640625" style="68" customWidth="1"/>
    <col min="6406" max="6407" width="12.1640625" style="68" customWidth="1"/>
    <col min="6408" max="6408" width="16.1640625" style="68" customWidth="1"/>
    <col min="6409" max="6409" width="4.33203125" style="68" customWidth="1"/>
    <col min="6410" max="6410" width="3.83203125" style="68" customWidth="1"/>
    <col min="6411" max="6411" width="65" style="68" customWidth="1"/>
    <col min="6412" max="6412" width="10.6640625" style="68"/>
    <col min="6413" max="6413" width="5" style="68" customWidth="1"/>
    <col min="6414" max="6414" width="2.5" style="68" customWidth="1"/>
    <col min="6415" max="6415" width="1.5" style="68" customWidth="1"/>
    <col min="6416" max="6416" width="7" style="68" customWidth="1"/>
    <col min="6417" max="6418" width="1.6640625" style="68" customWidth="1"/>
    <col min="6419" max="6419" width="4.6640625" style="68" customWidth="1"/>
    <col min="6420" max="6657" width="10.6640625" style="68"/>
    <col min="6658" max="6658" width="3.6640625" style="68" customWidth="1"/>
    <col min="6659" max="6659" width="52" style="68" bestFit="1" customWidth="1"/>
    <col min="6660" max="6660" width="2.1640625" style="68" customWidth="1"/>
    <col min="6661" max="6661" width="16.1640625" style="68" customWidth="1"/>
    <col min="6662" max="6663" width="12.1640625" style="68" customWidth="1"/>
    <col min="6664" max="6664" width="16.1640625" style="68" customWidth="1"/>
    <col min="6665" max="6665" width="4.33203125" style="68" customWidth="1"/>
    <col min="6666" max="6666" width="3.83203125" style="68" customWidth="1"/>
    <col min="6667" max="6667" width="65" style="68" customWidth="1"/>
    <col min="6668" max="6668" width="10.6640625" style="68"/>
    <col min="6669" max="6669" width="5" style="68" customWidth="1"/>
    <col min="6670" max="6670" width="2.5" style="68" customWidth="1"/>
    <col min="6671" max="6671" width="1.5" style="68" customWidth="1"/>
    <col min="6672" max="6672" width="7" style="68" customWidth="1"/>
    <col min="6673" max="6674" width="1.6640625" style="68" customWidth="1"/>
    <col min="6675" max="6675" width="4.6640625" style="68" customWidth="1"/>
    <col min="6676" max="6913" width="10.6640625" style="68"/>
    <col min="6914" max="6914" width="3.6640625" style="68" customWidth="1"/>
    <col min="6915" max="6915" width="52" style="68" bestFit="1" customWidth="1"/>
    <col min="6916" max="6916" width="2.1640625" style="68" customWidth="1"/>
    <col min="6917" max="6917" width="16.1640625" style="68" customWidth="1"/>
    <col min="6918" max="6919" width="12.1640625" style="68" customWidth="1"/>
    <col min="6920" max="6920" width="16.1640625" style="68" customWidth="1"/>
    <col min="6921" max="6921" width="4.33203125" style="68" customWidth="1"/>
    <col min="6922" max="6922" width="3.83203125" style="68" customWidth="1"/>
    <col min="6923" max="6923" width="65" style="68" customWidth="1"/>
    <col min="6924" max="6924" width="10.6640625" style="68"/>
    <col min="6925" max="6925" width="5" style="68" customWidth="1"/>
    <col min="6926" max="6926" width="2.5" style="68" customWidth="1"/>
    <col min="6927" max="6927" width="1.5" style="68" customWidth="1"/>
    <col min="6928" max="6928" width="7" style="68" customWidth="1"/>
    <col min="6929" max="6930" width="1.6640625" style="68" customWidth="1"/>
    <col min="6931" max="6931" width="4.6640625" style="68" customWidth="1"/>
    <col min="6932" max="7169" width="10.6640625" style="68"/>
    <col min="7170" max="7170" width="3.6640625" style="68" customWidth="1"/>
    <col min="7171" max="7171" width="52" style="68" bestFit="1" customWidth="1"/>
    <col min="7172" max="7172" width="2.1640625" style="68" customWidth="1"/>
    <col min="7173" max="7173" width="16.1640625" style="68" customWidth="1"/>
    <col min="7174" max="7175" width="12.1640625" style="68" customWidth="1"/>
    <col min="7176" max="7176" width="16.1640625" style="68" customWidth="1"/>
    <col min="7177" max="7177" width="4.33203125" style="68" customWidth="1"/>
    <col min="7178" max="7178" width="3.83203125" style="68" customWidth="1"/>
    <col min="7179" max="7179" width="65" style="68" customWidth="1"/>
    <col min="7180" max="7180" width="10.6640625" style="68"/>
    <col min="7181" max="7181" width="5" style="68" customWidth="1"/>
    <col min="7182" max="7182" width="2.5" style="68" customWidth="1"/>
    <col min="7183" max="7183" width="1.5" style="68" customWidth="1"/>
    <col min="7184" max="7184" width="7" style="68" customWidth="1"/>
    <col min="7185" max="7186" width="1.6640625" style="68" customWidth="1"/>
    <col min="7187" max="7187" width="4.6640625" style="68" customWidth="1"/>
    <col min="7188" max="7425" width="10.6640625" style="68"/>
    <col min="7426" max="7426" width="3.6640625" style="68" customWidth="1"/>
    <col min="7427" max="7427" width="52" style="68" bestFit="1" customWidth="1"/>
    <col min="7428" max="7428" width="2.1640625" style="68" customWidth="1"/>
    <col min="7429" max="7429" width="16.1640625" style="68" customWidth="1"/>
    <col min="7430" max="7431" width="12.1640625" style="68" customWidth="1"/>
    <col min="7432" max="7432" width="16.1640625" style="68" customWidth="1"/>
    <col min="7433" max="7433" width="4.33203125" style="68" customWidth="1"/>
    <col min="7434" max="7434" width="3.83203125" style="68" customWidth="1"/>
    <col min="7435" max="7435" width="65" style="68" customWidth="1"/>
    <col min="7436" max="7436" width="10.6640625" style="68"/>
    <col min="7437" max="7437" width="5" style="68" customWidth="1"/>
    <col min="7438" max="7438" width="2.5" style="68" customWidth="1"/>
    <col min="7439" max="7439" width="1.5" style="68" customWidth="1"/>
    <col min="7440" max="7440" width="7" style="68" customWidth="1"/>
    <col min="7441" max="7442" width="1.6640625" style="68" customWidth="1"/>
    <col min="7443" max="7443" width="4.6640625" style="68" customWidth="1"/>
    <col min="7444" max="7681" width="10.6640625" style="68"/>
    <col min="7682" max="7682" width="3.6640625" style="68" customWidth="1"/>
    <col min="7683" max="7683" width="52" style="68" bestFit="1" customWidth="1"/>
    <col min="7684" max="7684" width="2.1640625" style="68" customWidth="1"/>
    <col min="7685" max="7685" width="16.1640625" style="68" customWidth="1"/>
    <col min="7686" max="7687" width="12.1640625" style="68" customWidth="1"/>
    <col min="7688" max="7688" width="16.1640625" style="68" customWidth="1"/>
    <col min="7689" max="7689" width="4.33203125" style="68" customWidth="1"/>
    <col min="7690" max="7690" width="3.83203125" style="68" customWidth="1"/>
    <col min="7691" max="7691" width="65" style="68" customWidth="1"/>
    <col min="7692" max="7692" width="10.6640625" style="68"/>
    <col min="7693" max="7693" width="5" style="68" customWidth="1"/>
    <col min="7694" max="7694" width="2.5" style="68" customWidth="1"/>
    <col min="7695" max="7695" width="1.5" style="68" customWidth="1"/>
    <col min="7696" max="7696" width="7" style="68" customWidth="1"/>
    <col min="7697" max="7698" width="1.6640625" style="68" customWidth="1"/>
    <col min="7699" max="7699" width="4.6640625" style="68" customWidth="1"/>
    <col min="7700" max="7937" width="10.6640625" style="68"/>
    <col min="7938" max="7938" width="3.6640625" style="68" customWidth="1"/>
    <col min="7939" max="7939" width="52" style="68" bestFit="1" customWidth="1"/>
    <col min="7940" max="7940" width="2.1640625" style="68" customWidth="1"/>
    <col min="7941" max="7941" width="16.1640625" style="68" customWidth="1"/>
    <col min="7942" max="7943" width="12.1640625" style="68" customWidth="1"/>
    <col min="7944" max="7944" width="16.1640625" style="68" customWidth="1"/>
    <col min="7945" max="7945" width="4.33203125" style="68" customWidth="1"/>
    <col min="7946" max="7946" width="3.83203125" style="68" customWidth="1"/>
    <col min="7947" max="7947" width="65" style="68" customWidth="1"/>
    <col min="7948" max="7948" width="10.6640625" style="68"/>
    <col min="7949" max="7949" width="5" style="68" customWidth="1"/>
    <col min="7950" max="7950" width="2.5" style="68" customWidth="1"/>
    <col min="7951" max="7951" width="1.5" style="68" customWidth="1"/>
    <col min="7952" max="7952" width="7" style="68" customWidth="1"/>
    <col min="7953" max="7954" width="1.6640625" style="68" customWidth="1"/>
    <col min="7955" max="7955" width="4.6640625" style="68" customWidth="1"/>
    <col min="7956" max="8193" width="10.6640625" style="68"/>
    <col min="8194" max="8194" width="3.6640625" style="68" customWidth="1"/>
    <col min="8195" max="8195" width="52" style="68" bestFit="1" customWidth="1"/>
    <col min="8196" max="8196" width="2.1640625" style="68" customWidth="1"/>
    <col min="8197" max="8197" width="16.1640625" style="68" customWidth="1"/>
    <col min="8198" max="8199" width="12.1640625" style="68" customWidth="1"/>
    <col min="8200" max="8200" width="16.1640625" style="68" customWidth="1"/>
    <col min="8201" max="8201" width="4.33203125" style="68" customWidth="1"/>
    <col min="8202" max="8202" width="3.83203125" style="68" customWidth="1"/>
    <col min="8203" max="8203" width="65" style="68" customWidth="1"/>
    <col min="8204" max="8204" width="10.6640625" style="68"/>
    <col min="8205" max="8205" width="5" style="68" customWidth="1"/>
    <col min="8206" max="8206" width="2.5" style="68" customWidth="1"/>
    <col min="8207" max="8207" width="1.5" style="68" customWidth="1"/>
    <col min="8208" max="8208" width="7" style="68" customWidth="1"/>
    <col min="8209" max="8210" width="1.6640625" style="68" customWidth="1"/>
    <col min="8211" max="8211" width="4.6640625" style="68" customWidth="1"/>
    <col min="8212" max="8449" width="10.6640625" style="68"/>
    <col min="8450" max="8450" width="3.6640625" style="68" customWidth="1"/>
    <col min="8451" max="8451" width="52" style="68" bestFit="1" customWidth="1"/>
    <col min="8452" max="8452" width="2.1640625" style="68" customWidth="1"/>
    <col min="8453" max="8453" width="16.1640625" style="68" customWidth="1"/>
    <col min="8454" max="8455" width="12.1640625" style="68" customWidth="1"/>
    <col min="8456" max="8456" width="16.1640625" style="68" customWidth="1"/>
    <col min="8457" max="8457" width="4.33203125" style="68" customWidth="1"/>
    <col min="8458" max="8458" width="3.83203125" style="68" customWidth="1"/>
    <col min="8459" max="8459" width="65" style="68" customWidth="1"/>
    <col min="8460" max="8460" width="10.6640625" style="68"/>
    <col min="8461" max="8461" width="5" style="68" customWidth="1"/>
    <col min="8462" max="8462" width="2.5" style="68" customWidth="1"/>
    <col min="8463" max="8463" width="1.5" style="68" customWidth="1"/>
    <col min="8464" max="8464" width="7" style="68" customWidth="1"/>
    <col min="8465" max="8466" width="1.6640625" style="68" customWidth="1"/>
    <col min="8467" max="8467" width="4.6640625" style="68" customWidth="1"/>
    <col min="8468" max="8705" width="10.6640625" style="68"/>
    <col min="8706" max="8706" width="3.6640625" style="68" customWidth="1"/>
    <col min="8707" max="8707" width="52" style="68" bestFit="1" customWidth="1"/>
    <col min="8708" max="8708" width="2.1640625" style="68" customWidth="1"/>
    <col min="8709" max="8709" width="16.1640625" style="68" customWidth="1"/>
    <col min="8710" max="8711" width="12.1640625" style="68" customWidth="1"/>
    <col min="8712" max="8712" width="16.1640625" style="68" customWidth="1"/>
    <col min="8713" max="8713" width="4.33203125" style="68" customWidth="1"/>
    <col min="8714" max="8714" width="3.83203125" style="68" customWidth="1"/>
    <col min="8715" max="8715" width="65" style="68" customWidth="1"/>
    <col min="8716" max="8716" width="10.6640625" style="68"/>
    <col min="8717" max="8717" width="5" style="68" customWidth="1"/>
    <col min="8718" max="8718" width="2.5" style="68" customWidth="1"/>
    <col min="8719" max="8719" width="1.5" style="68" customWidth="1"/>
    <col min="8720" max="8720" width="7" style="68" customWidth="1"/>
    <col min="8721" max="8722" width="1.6640625" style="68" customWidth="1"/>
    <col min="8723" max="8723" width="4.6640625" style="68" customWidth="1"/>
    <col min="8724" max="8961" width="10.6640625" style="68"/>
    <col min="8962" max="8962" width="3.6640625" style="68" customWidth="1"/>
    <col min="8963" max="8963" width="52" style="68" bestFit="1" customWidth="1"/>
    <col min="8964" max="8964" width="2.1640625" style="68" customWidth="1"/>
    <col min="8965" max="8965" width="16.1640625" style="68" customWidth="1"/>
    <col min="8966" max="8967" width="12.1640625" style="68" customWidth="1"/>
    <col min="8968" max="8968" width="16.1640625" style="68" customWidth="1"/>
    <col min="8969" max="8969" width="4.33203125" style="68" customWidth="1"/>
    <col min="8970" max="8970" width="3.83203125" style="68" customWidth="1"/>
    <col min="8971" max="8971" width="65" style="68" customWidth="1"/>
    <col min="8972" max="8972" width="10.6640625" style="68"/>
    <col min="8973" max="8973" width="5" style="68" customWidth="1"/>
    <col min="8974" max="8974" width="2.5" style="68" customWidth="1"/>
    <col min="8975" max="8975" width="1.5" style="68" customWidth="1"/>
    <col min="8976" max="8976" width="7" style="68" customWidth="1"/>
    <col min="8977" max="8978" width="1.6640625" style="68" customWidth="1"/>
    <col min="8979" max="8979" width="4.6640625" style="68" customWidth="1"/>
    <col min="8980" max="9217" width="10.6640625" style="68"/>
    <col min="9218" max="9218" width="3.6640625" style="68" customWidth="1"/>
    <col min="9219" max="9219" width="52" style="68" bestFit="1" customWidth="1"/>
    <col min="9220" max="9220" width="2.1640625" style="68" customWidth="1"/>
    <col min="9221" max="9221" width="16.1640625" style="68" customWidth="1"/>
    <col min="9222" max="9223" width="12.1640625" style="68" customWidth="1"/>
    <col min="9224" max="9224" width="16.1640625" style="68" customWidth="1"/>
    <col min="9225" max="9225" width="4.33203125" style="68" customWidth="1"/>
    <col min="9226" max="9226" width="3.83203125" style="68" customWidth="1"/>
    <col min="9227" max="9227" width="65" style="68" customWidth="1"/>
    <col min="9228" max="9228" width="10.6640625" style="68"/>
    <col min="9229" max="9229" width="5" style="68" customWidth="1"/>
    <col min="9230" max="9230" width="2.5" style="68" customWidth="1"/>
    <col min="9231" max="9231" width="1.5" style="68" customWidth="1"/>
    <col min="9232" max="9232" width="7" style="68" customWidth="1"/>
    <col min="9233" max="9234" width="1.6640625" style="68" customWidth="1"/>
    <col min="9235" max="9235" width="4.6640625" style="68" customWidth="1"/>
    <col min="9236" max="9473" width="10.6640625" style="68"/>
    <col min="9474" max="9474" width="3.6640625" style="68" customWidth="1"/>
    <col min="9475" max="9475" width="52" style="68" bestFit="1" customWidth="1"/>
    <col min="9476" max="9476" width="2.1640625" style="68" customWidth="1"/>
    <col min="9477" max="9477" width="16.1640625" style="68" customWidth="1"/>
    <col min="9478" max="9479" width="12.1640625" style="68" customWidth="1"/>
    <col min="9480" max="9480" width="16.1640625" style="68" customWidth="1"/>
    <col min="9481" max="9481" width="4.33203125" style="68" customWidth="1"/>
    <col min="9482" max="9482" width="3.83203125" style="68" customWidth="1"/>
    <col min="9483" max="9483" width="65" style="68" customWidth="1"/>
    <col min="9484" max="9484" width="10.6640625" style="68"/>
    <col min="9485" max="9485" width="5" style="68" customWidth="1"/>
    <col min="9486" max="9486" width="2.5" style="68" customWidth="1"/>
    <col min="9487" max="9487" width="1.5" style="68" customWidth="1"/>
    <col min="9488" max="9488" width="7" style="68" customWidth="1"/>
    <col min="9489" max="9490" width="1.6640625" style="68" customWidth="1"/>
    <col min="9491" max="9491" width="4.6640625" style="68" customWidth="1"/>
    <col min="9492" max="9729" width="10.6640625" style="68"/>
    <col min="9730" max="9730" width="3.6640625" style="68" customWidth="1"/>
    <col min="9731" max="9731" width="52" style="68" bestFit="1" customWidth="1"/>
    <col min="9732" max="9732" width="2.1640625" style="68" customWidth="1"/>
    <col min="9733" max="9733" width="16.1640625" style="68" customWidth="1"/>
    <col min="9734" max="9735" width="12.1640625" style="68" customWidth="1"/>
    <col min="9736" max="9736" width="16.1640625" style="68" customWidth="1"/>
    <col min="9737" max="9737" width="4.33203125" style="68" customWidth="1"/>
    <col min="9738" max="9738" width="3.83203125" style="68" customWidth="1"/>
    <col min="9739" max="9739" width="65" style="68" customWidth="1"/>
    <col min="9740" max="9740" width="10.6640625" style="68"/>
    <col min="9741" max="9741" width="5" style="68" customWidth="1"/>
    <col min="9742" max="9742" width="2.5" style="68" customWidth="1"/>
    <col min="9743" max="9743" width="1.5" style="68" customWidth="1"/>
    <col min="9744" max="9744" width="7" style="68" customWidth="1"/>
    <col min="9745" max="9746" width="1.6640625" style="68" customWidth="1"/>
    <col min="9747" max="9747" width="4.6640625" style="68" customWidth="1"/>
    <col min="9748" max="9985" width="10.6640625" style="68"/>
    <col min="9986" max="9986" width="3.6640625" style="68" customWidth="1"/>
    <col min="9987" max="9987" width="52" style="68" bestFit="1" customWidth="1"/>
    <col min="9988" max="9988" width="2.1640625" style="68" customWidth="1"/>
    <col min="9989" max="9989" width="16.1640625" style="68" customWidth="1"/>
    <col min="9990" max="9991" width="12.1640625" style="68" customWidth="1"/>
    <col min="9992" max="9992" width="16.1640625" style="68" customWidth="1"/>
    <col min="9993" max="9993" width="4.33203125" style="68" customWidth="1"/>
    <col min="9994" max="9994" width="3.83203125" style="68" customWidth="1"/>
    <col min="9995" max="9995" width="65" style="68" customWidth="1"/>
    <col min="9996" max="9996" width="10.6640625" style="68"/>
    <col min="9997" max="9997" width="5" style="68" customWidth="1"/>
    <col min="9998" max="9998" width="2.5" style="68" customWidth="1"/>
    <col min="9999" max="9999" width="1.5" style="68" customWidth="1"/>
    <col min="10000" max="10000" width="7" style="68" customWidth="1"/>
    <col min="10001" max="10002" width="1.6640625" style="68" customWidth="1"/>
    <col min="10003" max="10003" width="4.6640625" style="68" customWidth="1"/>
    <col min="10004" max="10241" width="10.6640625" style="68"/>
    <col min="10242" max="10242" width="3.6640625" style="68" customWidth="1"/>
    <col min="10243" max="10243" width="52" style="68" bestFit="1" customWidth="1"/>
    <col min="10244" max="10244" width="2.1640625" style="68" customWidth="1"/>
    <col min="10245" max="10245" width="16.1640625" style="68" customWidth="1"/>
    <col min="10246" max="10247" width="12.1640625" style="68" customWidth="1"/>
    <col min="10248" max="10248" width="16.1640625" style="68" customWidth="1"/>
    <col min="10249" max="10249" width="4.33203125" style="68" customWidth="1"/>
    <col min="10250" max="10250" width="3.83203125" style="68" customWidth="1"/>
    <col min="10251" max="10251" width="65" style="68" customWidth="1"/>
    <col min="10252" max="10252" width="10.6640625" style="68"/>
    <col min="10253" max="10253" width="5" style="68" customWidth="1"/>
    <col min="10254" max="10254" width="2.5" style="68" customWidth="1"/>
    <col min="10255" max="10255" width="1.5" style="68" customWidth="1"/>
    <col min="10256" max="10256" width="7" style="68" customWidth="1"/>
    <col min="10257" max="10258" width="1.6640625" style="68" customWidth="1"/>
    <col min="10259" max="10259" width="4.6640625" style="68" customWidth="1"/>
    <col min="10260" max="10497" width="10.6640625" style="68"/>
    <col min="10498" max="10498" width="3.6640625" style="68" customWidth="1"/>
    <col min="10499" max="10499" width="52" style="68" bestFit="1" customWidth="1"/>
    <col min="10500" max="10500" width="2.1640625" style="68" customWidth="1"/>
    <col min="10501" max="10501" width="16.1640625" style="68" customWidth="1"/>
    <col min="10502" max="10503" width="12.1640625" style="68" customWidth="1"/>
    <col min="10504" max="10504" width="16.1640625" style="68" customWidth="1"/>
    <col min="10505" max="10505" width="4.33203125" style="68" customWidth="1"/>
    <col min="10506" max="10506" width="3.83203125" style="68" customWidth="1"/>
    <col min="10507" max="10507" width="65" style="68" customWidth="1"/>
    <col min="10508" max="10508" width="10.6640625" style="68"/>
    <col min="10509" max="10509" width="5" style="68" customWidth="1"/>
    <col min="10510" max="10510" width="2.5" style="68" customWidth="1"/>
    <col min="10511" max="10511" width="1.5" style="68" customWidth="1"/>
    <col min="10512" max="10512" width="7" style="68" customWidth="1"/>
    <col min="10513" max="10514" width="1.6640625" style="68" customWidth="1"/>
    <col min="10515" max="10515" width="4.6640625" style="68" customWidth="1"/>
    <col min="10516" max="10753" width="10.6640625" style="68"/>
    <col min="10754" max="10754" width="3.6640625" style="68" customWidth="1"/>
    <col min="10755" max="10755" width="52" style="68" bestFit="1" customWidth="1"/>
    <col min="10756" max="10756" width="2.1640625" style="68" customWidth="1"/>
    <col min="10757" max="10757" width="16.1640625" style="68" customWidth="1"/>
    <col min="10758" max="10759" width="12.1640625" style="68" customWidth="1"/>
    <col min="10760" max="10760" width="16.1640625" style="68" customWidth="1"/>
    <col min="10761" max="10761" width="4.33203125" style="68" customWidth="1"/>
    <col min="10762" max="10762" width="3.83203125" style="68" customWidth="1"/>
    <col min="10763" max="10763" width="65" style="68" customWidth="1"/>
    <col min="10764" max="10764" width="10.6640625" style="68"/>
    <col min="10765" max="10765" width="5" style="68" customWidth="1"/>
    <col min="10766" max="10766" width="2.5" style="68" customWidth="1"/>
    <col min="10767" max="10767" width="1.5" style="68" customWidth="1"/>
    <col min="10768" max="10768" width="7" style="68" customWidth="1"/>
    <col min="10769" max="10770" width="1.6640625" style="68" customWidth="1"/>
    <col min="10771" max="10771" width="4.6640625" style="68" customWidth="1"/>
    <col min="10772" max="11009" width="10.6640625" style="68"/>
    <col min="11010" max="11010" width="3.6640625" style="68" customWidth="1"/>
    <col min="11011" max="11011" width="52" style="68" bestFit="1" customWidth="1"/>
    <col min="11012" max="11012" width="2.1640625" style="68" customWidth="1"/>
    <col min="11013" max="11013" width="16.1640625" style="68" customWidth="1"/>
    <col min="11014" max="11015" width="12.1640625" style="68" customWidth="1"/>
    <col min="11016" max="11016" width="16.1640625" style="68" customWidth="1"/>
    <col min="11017" max="11017" width="4.33203125" style="68" customWidth="1"/>
    <col min="11018" max="11018" width="3.83203125" style="68" customWidth="1"/>
    <col min="11019" max="11019" width="65" style="68" customWidth="1"/>
    <col min="11020" max="11020" width="10.6640625" style="68"/>
    <col min="11021" max="11021" width="5" style="68" customWidth="1"/>
    <col min="11022" max="11022" width="2.5" style="68" customWidth="1"/>
    <col min="11023" max="11023" width="1.5" style="68" customWidth="1"/>
    <col min="11024" max="11024" width="7" style="68" customWidth="1"/>
    <col min="11025" max="11026" width="1.6640625" style="68" customWidth="1"/>
    <col min="11027" max="11027" width="4.6640625" style="68" customWidth="1"/>
    <col min="11028" max="11265" width="10.6640625" style="68"/>
    <col min="11266" max="11266" width="3.6640625" style="68" customWidth="1"/>
    <col min="11267" max="11267" width="52" style="68" bestFit="1" customWidth="1"/>
    <col min="11268" max="11268" width="2.1640625" style="68" customWidth="1"/>
    <col min="11269" max="11269" width="16.1640625" style="68" customWidth="1"/>
    <col min="11270" max="11271" width="12.1640625" style="68" customWidth="1"/>
    <col min="11272" max="11272" width="16.1640625" style="68" customWidth="1"/>
    <col min="11273" max="11273" width="4.33203125" style="68" customWidth="1"/>
    <col min="11274" max="11274" width="3.83203125" style="68" customWidth="1"/>
    <col min="11275" max="11275" width="65" style="68" customWidth="1"/>
    <col min="11276" max="11276" width="10.6640625" style="68"/>
    <col min="11277" max="11277" width="5" style="68" customWidth="1"/>
    <col min="11278" max="11278" width="2.5" style="68" customWidth="1"/>
    <col min="11279" max="11279" width="1.5" style="68" customWidth="1"/>
    <col min="11280" max="11280" width="7" style="68" customWidth="1"/>
    <col min="11281" max="11282" width="1.6640625" style="68" customWidth="1"/>
    <col min="11283" max="11283" width="4.6640625" style="68" customWidth="1"/>
    <col min="11284" max="11521" width="10.6640625" style="68"/>
    <col min="11522" max="11522" width="3.6640625" style="68" customWidth="1"/>
    <col min="11523" max="11523" width="52" style="68" bestFit="1" customWidth="1"/>
    <col min="11524" max="11524" width="2.1640625" style="68" customWidth="1"/>
    <col min="11525" max="11525" width="16.1640625" style="68" customWidth="1"/>
    <col min="11526" max="11527" width="12.1640625" style="68" customWidth="1"/>
    <col min="11528" max="11528" width="16.1640625" style="68" customWidth="1"/>
    <col min="11529" max="11529" width="4.33203125" style="68" customWidth="1"/>
    <col min="11530" max="11530" width="3.83203125" style="68" customWidth="1"/>
    <col min="11531" max="11531" width="65" style="68" customWidth="1"/>
    <col min="11532" max="11532" width="10.6640625" style="68"/>
    <col min="11533" max="11533" width="5" style="68" customWidth="1"/>
    <col min="11534" max="11534" width="2.5" style="68" customWidth="1"/>
    <col min="11535" max="11535" width="1.5" style="68" customWidth="1"/>
    <col min="11536" max="11536" width="7" style="68" customWidth="1"/>
    <col min="11537" max="11538" width="1.6640625" style="68" customWidth="1"/>
    <col min="11539" max="11539" width="4.6640625" style="68" customWidth="1"/>
    <col min="11540" max="11777" width="10.6640625" style="68"/>
    <col min="11778" max="11778" width="3.6640625" style="68" customWidth="1"/>
    <col min="11779" max="11779" width="52" style="68" bestFit="1" customWidth="1"/>
    <col min="11780" max="11780" width="2.1640625" style="68" customWidth="1"/>
    <col min="11781" max="11781" width="16.1640625" style="68" customWidth="1"/>
    <col min="11782" max="11783" width="12.1640625" style="68" customWidth="1"/>
    <col min="11784" max="11784" width="16.1640625" style="68" customWidth="1"/>
    <col min="11785" max="11785" width="4.33203125" style="68" customWidth="1"/>
    <col min="11786" max="11786" width="3.83203125" style="68" customWidth="1"/>
    <col min="11787" max="11787" width="65" style="68" customWidth="1"/>
    <col min="11788" max="11788" width="10.6640625" style="68"/>
    <col min="11789" max="11789" width="5" style="68" customWidth="1"/>
    <col min="11790" max="11790" width="2.5" style="68" customWidth="1"/>
    <col min="11791" max="11791" width="1.5" style="68" customWidth="1"/>
    <col min="11792" max="11792" width="7" style="68" customWidth="1"/>
    <col min="11793" max="11794" width="1.6640625" style="68" customWidth="1"/>
    <col min="11795" max="11795" width="4.6640625" style="68" customWidth="1"/>
    <col min="11796" max="12033" width="10.6640625" style="68"/>
    <col min="12034" max="12034" width="3.6640625" style="68" customWidth="1"/>
    <col min="12035" max="12035" width="52" style="68" bestFit="1" customWidth="1"/>
    <col min="12036" max="12036" width="2.1640625" style="68" customWidth="1"/>
    <col min="12037" max="12037" width="16.1640625" style="68" customWidth="1"/>
    <col min="12038" max="12039" width="12.1640625" style="68" customWidth="1"/>
    <col min="12040" max="12040" width="16.1640625" style="68" customWidth="1"/>
    <col min="12041" max="12041" width="4.33203125" style="68" customWidth="1"/>
    <col min="12042" max="12042" width="3.83203125" style="68" customWidth="1"/>
    <col min="12043" max="12043" width="65" style="68" customWidth="1"/>
    <col min="12044" max="12044" width="10.6640625" style="68"/>
    <col min="12045" max="12045" width="5" style="68" customWidth="1"/>
    <col min="12046" max="12046" width="2.5" style="68" customWidth="1"/>
    <col min="12047" max="12047" width="1.5" style="68" customWidth="1"/>
    <col min="12048" max="12048" width="7" style="68" customWidth="1"/>
    <col min="12049" max="12050" width="1.6640625" style="68" customWidth="1"/>
    <col min="12051" max="12051" width="4.6640625" style="68" customWidth="1"/>
    <col min="12052" max="12289" width="10.6640625" style="68"/>
    <col min="12290" max="12290" width="3.6640625" style="68" customWidth="1"/>
    <col min="12291" max="12291" width="52" style="68" bestFit="1" customWidth="1"/>
    <col min="12292" max="12292" width="2.1640625" style="68" customWidth="1"/>
    <col min="12293" max="12293" width="16.1640625" style="68" customWidth="1"/>
    <col min="12294" max="12295" width="12.1640625" style="68" customWidth="1"/>
    <col min="12296" max="12296" width="16.1640625" style="68" customWidth="1"/>
    <col min="12297" max="12297" width="4.33203125" style="68" customWidth="1"/>
    <col min="12298" max="12298" width="3.83203125" style="68" customWidth="1"/>
    <col min="12299" max="12299" width="65" style="68" customWidth="1"/>
    <col min="12300" max="12300" width="10.6640625" style="68"/>
    <col min="12301" max="12301" width="5" style="68" customWidth="1"/>
    <col min="12302" max="12302" width="2.5" style="68" customWidth="1"/>
    <col min="12303" max="12303" width="1.5" style="68" customWidth="1"/>
    <col min="12304" max="12304" width="7" style="68" customWidth="1"/>
    <col min="12305" max="12306" width="1.6640625" style="68" customWidth="1"/>
    <col min="12307" max="12307" width="4.6640625" style="68" customWidth="1"/>
    <col min="12308" max="12545" width="10.6640625" style="68"/>
    <col min="12546" max="12546" width="3.6640625" style="68" customWidth="1"/>
    <col min="12547" max="12547" width="52" style="68" bestFit="1" customWidth="1"/>
    <col min="12548" max="12548" width="2.1640625" style="68" customWidth="1"/>
    <col min="12549" max="12549" width="16.1640625" style="68" customWidth="1"/>
    <col min="12550" max="12551" width="12.1640625" style="68" customWidth="1"/>
    <col min="12552" max="12552" width="16.1640625" style="68" customWidth="1"/>
    <col min="12553" max="12553" width="4.33203125" style="68" customWidth="1"/>
    <col min="12554" max="12554" width="3.83203125" style="68" customWidth="1"/>
    <col min="12555" max="12555" width="65" style="68" customWidth="1"/>
    <col min="12556" max="12556" width="10.6640625" style="68"/>
    <col min="12557" max="12557" width="5" style="68" customWidth="1"/>
    <col min="12558" max="12558" width="2.5" style="68" customWidth="1"/>
    <col min="12559" max="12559" width="1.5" style="68" customWidth="1"/>
    <col min="12560" max="12560" width="7" style="68" customWidth="1"/>
    <col min="12561" max="12562" width="1.6640625" style="68" customWidth="1"/>
    <col min="12563" max="12563" width="4.6640625" style="68" customWidth="1"/>
    <col min="12564" max="12801" width="10.6640625" style="68"/>
    <col min="12802" max="12802" width="3.6640625" style="68" customWidth="1"/>
    <col min="12803" max="12803" width="52" style="68" bestFit="1" customWidth="1"/>
    <col min="12804" max="12804" width="2.1640625" style="68" customWidth="1"/>
    <col min="12805" max="12805" width="16.1640625" style="68" customWidth="1"/>
    <col min="12806" max="12807" width="12.1640625" style="68" customWidth="1"/>
    <col min="12808" max="12808" width="16.1640625" style="68" customWidth="1"/>
    <col min="12809" max="12809" width="4.33203125" style="68" customWidth="1"/>
    <col min="12810" max="12810" width="3.83203125" style="68" customWidth="1"/>
    <col min="12811" max="12811" width="65" style="68" customWidth="1"/>
    <col min="12812" max="12812" width="10.6640625" style="68"/>
    <col min="12813" max="12813" width="5" style="68" customWidth="1"/>
    <col min="12814" max="12814" width="2.5" style="68" customWidth="1"/>
    <col min="12815" max="12815" width="1.5" style="68" customWidth="1"/>
    <col min="12816" max="12816" width="7" style="68" customWidth="1"/>
    <col min="12817" max="12818" width="1.6640625" style="68" customWidth="1"/>
    <col min="12819" max="12819" width="4.6640625" style="68" customWidth="1"/>
    <col min="12820" max="13057" width="10.6640625" style="68"/>
    <col min="13058" max="13058" width="3.6640625" style="68" customWidth="1"/>
    <col min="13059" max="13059" width="52" style="68" bestFit="1" customWidth="1"/>
    <col min="13060" max="13060" width="2.1640625" style="68" customWidth="1"/>
    <col min="13061" max="13061" width="16.1640625" style="68" customWidth="1"/>
    <col min="13062" max="13063" width="12.1640625" style="68" customWidth="1"/>
    <col min="13064" max="13064" width="16.1640625" style="68" customWidth="1"/>
    <col min="13065" max="13065" width="4.33203125" style="68" customWidth="1"/>
    <col min="13066" max="13066" width="3.83203125" style="68" customWidth="1"/>
    <col min="13067" max="13067" width="65" style="68" customWidth="1"/>
    <col min="13068" max="13068" width="10.6640625" style="68"/>
    <col min="13069" max="13069" width="5" style="68" customWidth="1"/>
    <col min="13070" max="13070" width="2.5" style="68" customWidth="1"/>
    <col min="13071" max="13071" width="1.5" style="68" customWidth="1"/>
    <col min="13072" max="13072" width="7" style="68" customWidth="1"/>
    <col min="13073" max="13074" width="1.6640625" style="68" customWidth="1"/>
    <col min="13075" max="13075" width="4.6640625" style="68" customWidth="1"/>
    <col min="13076" max="13313" width="10.6640625" style="68"/>
    <col min="13314" max="13314" width="3.6640625" style="68" customWidth="1"/>
    <col min="13315" max="13315" width="52" style="68" bestFit="1" customWidth="1"/>
    <col min="13316" max="13316" width="2.1640625" style="68" customWidth="1"/>
    <col min="13317" max="13317" width="16.1640625" style="68" customWidth="1"/>
    <col min="13318" max="13319" width="12.1640625" style="68" customWidth="1"/>
    <col min="13320" max="13320" width="16.1640625" style="68" customWidth="1"/>
    <col min="13321" max="13321" width="4.33203125" style="68" customWidth="1"/>
    <col min="13322" max="13322" width="3.83203125" style="68" customWidth="1"/>
    <col min="13323" max="13323" width="65" style="68" customWidth="1"/>
    <col min="13324" max="13324" width="10.6640625" style="68"/>
    <col min="13325" max="13325" width="5" style="68" customWidth="1"/>
    <col min="13326" max="13326" width="2.5" style="68" customWidth="1"/>
    <col min="13327" max="13327" width="1.5" style="68" customWidth="1"/>
    <col min="13328" max="13328" width="7" style="68" customWidth="1"/>
    <col min="13329" max="13330" width="1.6640625" style="68" customWidth="1"/>
    <col min="13331" max="13331" width="4.6640625" style="68" customWidth="1"/>
    <col min="13332" max="13569" width="10.6640625" style="68"/>
    <col min="13570" max="13570" width="3.6640625" style="68" customWidth="1"/>
    <col min="13571" max="13571" width="52" style="68" bestFit="1" customWidth="1"/>
    <col min="13572" max="13572" width="2.1640625" style="68" customWidth="1"/>
    <col min="13573" max="13573" width="16.1640625" style="68" customWidth="1"/>
    <col min="13574" max="13575" width="12.1640625" style="68" customWidth="1"/>
    <col min="13576" max="13576" width="16.1640625" style="68" customWidth="1"/>
    <col min="13577" max="13577" width="4.33203125" style="68" customWidth="1"/>
    <col min="13578" max="13578" width="3.83203125" style="68" customWidth="1"/>
    <col min="13579" max="13579" width="65" style="68" customWidth="1"/>
    <col min="13580" max="13580" width="10.6640625" style="68"/>
    <col min="13581" max="13581" width="5" style="68" customWidth="1"/>
    <col min="13582" max="13582" width="2.5" style="68" customWidth="1"/>
    <col min="13583" max="13583" width="1.5" style="68" customWidth="1"/>
    <col min="13584" max="13584" width="7" style="68" customWidth="1"/>
    <col min="13585" max="13586" width="1.6640625" style="68" customWidth="1"/>
    <col min="13587" max="13587" width="4.6640625" style="68" customWidth="1"/>
    <col min="13588" max="13825" width="10.6640625" style="68"/>
    <col min="13826" max="13826" width="3.6640625" style="68" customWidth="1"/>
    <col min="13827" max="13827" width="52" style="68" bestFit="1" customWidth="1"/>
    <col min="13828" max="13828" width="2.1640625" style="68" customWidth="1"/>
    <col min="13829" max="13829" width="16.1640625" style="68" customWidth="1"/>
    <col min="13830" max="13831" width="12.1640625" style="68" customWidth="1"/>
    <col min="13832" max="13832" width="16.1640625" style="68" customWidth="1"/>
    <col min="13833" max="13833" width="4.33203125" style="68" customWidth="1"/>
    <col min="13834" max="13834" width="3.83203125" style="68" customWidth="1"/>
    <col min="13835" max="13835" width="65" style="68" customWidth="1"/>
    <col min="13836" max="13836" width="10.6640625" style="68"/>
    <col min="13837" max="13837" width="5" style="68" customWidth="1"/>
    <col min="13838" max="13838" width="2.5" style="68" customWidth="1"/>
    <col min="13839" max="13839" width="1.5" style="68" customWidth="1"/>
    <col min="13840" max="13840" width="7" style="68" customWidth="1"/>
    <col min="13841" max="13842" width="1.6640625" style="68" customWidth="1"/>
    <col min="13843" max="13843" width="4.6640625" style="68" customWidth="1"/>
    <col min="13844" max="14081" width="10.6640625" style="68"/>
    <col min="14082" max="14082" width="3.6640625" style="68" customWidth="1"/>
    <col min="14083" max="14083" width="52" style="68" bestFit="1" customWidth="1"/>
    <col min="14084" max="14084" width="2.1640625" style="68" customWidth="1"/>
    <col min="14085" max="14085" width="16.1640625" style="68" customWidth="1"/>
    <col min="14086" max="14087" width="12.1640625" style="68" customWidth="1"/>
    <col min="14088" max="14088" width="16.1640625" style="68" customWidth="1"/>
    <col min="14089" max="14089" width="4.33203125" style="68" customWidth="1"/>
    <col min="14090" max="14090" width="3.83203125" style="68" customWidth="1"/>
    <col min="14091" max="14091" width="65" style="68" customWidth="1"/>
    <col min="14092" max="14092" width="10.6640625" style="68"/>
    <col min="14093" max="14093" width="5" style="68" customWidth="1"/>
    <col min="14094" max="14094" width="2.5" style="68" customWidth="1"/>
    <col min="14095" max="14095" width="1.5" style="68" customWidth="1"/>
    <col min="14096" max="14096" width="7" style="68" customWidth="1"/>
    <col min="14097" max="14098" width="1.6640625" style="68" customWidth="1"/>
    <col min="14099" max="14099" width="4.6640625" style="68" customWidth="1"/>
    <col min="14100" max="14337" width="10.6640625" style="68"/>
    <col min="14338" max="14338" width="3.6640625" style="68" customWidth="1"/>
    <col min="14339" max="14339" width="52" style="68" bestFit="1" customWidth="1"/>
    <col min="14340" max="14340" width="2.1640625" style="68" customWidth="1"/>
    <col min="14341" max="14341" width="16.1640625" style="68" customWidth="1"/>
    <col min="14342" max="14343" width="12.1640625" style="68" customWidth="1"/>
    <col min="14344" max="14344" width="16.1640625" style="68" customWidth="1"/>
    <col min="14345" max="14345" width="4.33203125" style="68" customWidth="1"/>
    <col min="14346" max="14346" width="3.83203125" style="68" customWidth="1"/>
    <col min="14347" max="14347" width="65" style="68" customWidth="1"/>
    <col min="14348" max="14348" width="10.6640625" style="68"/>
    <col min="14349" max="14349" width="5" style="68" customWidth="1"/>
    <col min="14350" max="14350" width="2.5" style="68" customWidth="1"/>
    <col min="14351" max="14351" width="1.5" style="68" customWidth="1"/>
    <col min="14352" max="14352" width="7" style="68" customWidth="1"/>
    <col min="14353" max="14354" width="1.6640625" style="68" customWidth="1"/>
    <col min="14355" max="14355" width="4.6640625" style="68" customWidth="1"/>
    <col min="14356" max="14593" width="10.6640625" style="68"/>
    <col min="14594" max="14594" width="3.6640625" style="68" customWidth="1"/>
    <col min="14595" max="14595" width="52" style="68" bestFit="1" customWidth="1"/>
    <col min="14596" max="14596" width="2.1640625" style="68" customWidth="1"/>
    <col min="14597" max="14597" width="16.1640625" style="68" customWidth="1"/>
    <col min="14598" max="14599" width="12.1640625" style="68" customWidth="1"/>
    <col min="14600" max="14600" width="16.1640625" style="68" customWidth="1"/>
    <col min="14601" max="14601" width="4.33203125" style="68" customWidth="1"/>
    <col min="14602" max="14602" width="3.83203125" style="68" customWidth="1"/>
    <col min="14603" max="14603" width="65" style="68" customWidth="1"/>
    <col min="14604" max="14604" width="10.6640625" style="68"/>
    <col min="14605" max="14605" width="5" style="68" customWidth="1"/>
    <col min="14606" max="14606" width="2.5" style="68" customWidth="1"/>
    <col min="14607" max="14607" width="1.5" style="68" customWidth="1"/>
    <col min="14608" max="14608" width="7" style="68" customWidth="1"/>
    <col min="14609" max="14610" width="1.6640625" style="68" customWidth="1"/>
    <col min="14611" max="14611" width="4.6640625" style="68" customWidth="1"/>
    <col min="14612" max="14849" width="10.6640625" style="68"/>
    <col min="14850" max="14850" width="3.6640625" style="68" customWidth="1"/>
    <col min="14851" max="14851" width="52" style="68" bestFit="1" customWidth="1"/>
    <col min="14852" max="14852" width="2.1640625" style="68" customWidth="1"/>
    <col min="14853" max="14853" width="16.1640625" style="68" customWidth="1"/>
    <col min="14854" max="14855" width="12.1640625" style="68" customWidth="1"/>
    <col min="14856" max="14856" width="16.1640625" style="68" customWidth="1"/>
    <col min="14857" max="14857" width="4.33203125" style="68" customWidth="1"/>
    <col min="14858" max="14858" width="3.83203125" style="68" customWidth="1"/>
    <col min="14859" max="14859" width="65" style="68" customWidth="1"/>
    <col min="14860" max="14860" width="10.6640625" style="68"/>
    <col min="14861" max="14861" width="5" style="68" customWidth="1"/>
    <col min="14862" max="14862" width="2.5" style="68" customWidth="1"/>
    <col min="14863" max="14863" width="1.5" style="68" customWidth="1"/>
    <col min="14864" max="14864" width="7" style="68" customWidth="1"/>
    <col min="14865" max="14866" width="1.6640625" style="68" customWidth="1"/>
    <col min="14867" max="14867" width="4.6640625" style="68" customWidth="1"/>
    <col min="14868" max="15105" width="10.6640625" style="68"/>
    <col min="15106" max="15106" width="3.6640625" style="68" customWidth="1"/>
    <col min="15107" max="15107" width="52" style="68" bestFit="1" customWidth="1"/>
    <col min="15108" max="15108" width="2.1640625" style="68" customWidth="1"/>
    <col min="15109" max="15109" width="16.1640625" style="68" customWidth="1"/>
    <col min="15110" max="15111" width="12.1640625" style="68" customWidth="1"/>
    <col min="15112" max="15112" width="16.1640625" style="68" customWidth="1"/>
    <col min="15113" max="15113" width="4.33203125" style="68" customWidth="1"/>
    <col min="15114" max="15114" width="3.83203125" style="68" customWidth="1"/>
    <col min="15115" max="15115" width="65" style="68" customWidth="1"/>
    <col min="15116" max="15116" width="10.6640625" style="68"/>
    <col min="15117" max="15117" width="5" style="68" customWidth="1"/>
    <col min="15118" max="15118" width="2.5" style="68" customWidth="1"/>
    <col min="15119" max="15119" width="1.5" style="68" customWidth="1"/>
    <col min="15120" max="15120" width="7" style="68" customWidth="1"/>
    <col min="15121" max="15122" width="1.6640625" style="68" customWidth="1"/>
    <col min="15123" max="15123" width="4.6640625" style="68" customWidth="1"/>
    <col min="15124" max="15361" width="10.6640625" style="68"/>
    <col min="15362" max="15362" width="3.6640625" style="68" customWidth="1"/>
    <col min="15363" max="15363" width="52" style="68" bestFit="1" customWidth="1"/>
    <col min="15364" max="15364" width="2.1640625" style="68" customWidth="1"/>
    <col min="15365" max="15365" width="16.1640625" style="68" customWidth="1"/>
    <col min="15366" max="15367" width="12.1640625" style="68" customWidth="1"/>
    <col min="15368" max="15368" width="16.1640625" style="68" customWidth="1"/>
    <col min="15369" max="15369" width="4.33203125" style="68" customWidth="1"/>
    <col min="15370" max="15370" width="3.83203125" style="68" customWidth="1"/>
    <col min="15371" max="15371" width="65" style="68" customWidth="1"/>
    <col min="15372" max="15372" width="10.6640625" style="68"/>
    <col min="15373" max="15373" width="5" style="68" customWidth="1"/>
    <col min="15374" max="15374" width="2.5" style="68" customWidth="1"/>
    <col min="15375" max="15375" width="1.5" style="68" customWidth="1"/>
    <col min="15376" max="15376" width="7" style="68" customWidth="1"/>
    <col min="15377" max="15378" width="1.6640625" style="68" customWidth="1"/>
    <col min="15379" max="15379" width="4.6640625" style="68" customWidth="1"/>
    <col min="15380" max="15617" width="10.6640625" style="68"/>
    <col min="15618" max="15618" width="3.6640625" style="68" customWidth="1"/>
    <col min="15619" max="15619" width="52" style="68" bestFit="1" customWidth="1"/>
    <col min="15620" max="15620" width="2.1640625" style="68" customWidth="1"/>
    <col min="15621" max="15621" width="16.1640625" style="68" customWidth="1"/>
    <col min="15622" max="15623" width="12.1640625" style="68" customWidth="1"/>
    <col min="15624" max="15624" width="16.1640625" style="68" customWidth="1"/>
    <col min="15625" max="15625" width="4.33203125" style="68" customWidth="1"/>
    <col min="15626" max="15626" width="3.83203125" style="68" customWidth="1"/>
    <col min="15627" max="15627" width="65" style="68" customWidth="1"/>
    <col min="15628" max="15628" width="10.6640625" style="68"/>
    <col min="15629" max="15629" width="5" style="68" customWidth="1"/>
    <col min="15630" max="15630" width="2.5" style="68" customWidth="1"/>
    <col min="15631" max="15631" width="1.5" style="68" customWidth="1"/>
    <col min="15632" max="15632" width="7" style="68" customWidth="1"/>
    <col min="15633" max="15634" width="1.6640625" style="68" customWidth="1"/>
    <col min="15635" max="15635" width="4.6640625" style="68" customWidth="1"/>
    <col min="15636" max="15873" width="10.6640625" style="68"/>
    <col min="15874" max="15874" width="3.6640625" style="68" customWidth="1"/>
    <col min="15875" max="15875" width="52" style="68" bestFit="1" customWidth="1"/>
    <col min="15876" max="15876" width="2.1640625" style="68" customWidth="1"/>
    <col min="15877" max="15877" width="16.1640625" style="68" customWidth="1"/>
    <col min="15878" max="15879" width="12.1640625" style="68" customWidth="1"/>
    <col min="15880" max="15880" width="16.1640625" style="68" customWidth="1"/>
    <col min="15881" max="15881" width="4.33203125" style="68" customWidth="1"/>
    <col min="15882" max="15882" width="3.83203125" style="68" customWidth="1"/>
    <col min="15883" max="15883" width="65" style="68" customWidth="1"/>
    <col min="15884" max="15884" width="10.6640625" style="68"/>
    <col min="15885" max="15885" width="5" style="68" customWidth="1"/>
    <col min="15886" max="15886" width="2.5" style="68" customWidth="1"/>
    <col min="15887" max="15887" width="1.5" style="68" customWidth="1"/>
    <col min="15888" max="15888" width="7" style="68" customWidth="1"/>
    <col min="15889" max="15890" width="1.6640625" style="68" customWidth="1"/>
    <col min="15891" max="15891" width="4.6640625" style="68" customWidth="1"/>
    <col min="15892" max="16129" width="10.6640625" style="68"/>
    <col min="16130" max="16130" width="3.6640625" style="68" customWidth="1"/>
    <col min="16131" max="16131" width="52" style="68" bestFit="1" customWidth="1"/>
    <col min="16132" max="16132" width="2.1640625" style="68" customWidth="1"/>
    <col min="16133" max="16133" width="16.1640625" style="68" customWidth="1"/>
    <col min="16134" max="16135" width="12.1640625" style="68" customWidth="1"/>
    <col min="16136" max="16136" width="16.1640625" style="68" customWidth="1"/>
    <col min="16137" max="16137" width="4.33203125" style="68" customWidth="1"/>
    <col min="16138" max="16138" width="3.83203125" style="68" customWidth="1"/>
    <col min="16139" max="16139" width="65" style="68" customWidth="1"/>
    <col min="16140" max="16140" width="10.6640625" style="68"/>
    <col min="16141" max="16141" width="5" style="68" customWidth="1"/>
    <col min="16142" max="16142" width="2.5" style="68" customWidth="1"/>
    <col min="16143" max="16143" width="1.5" style="68" customWidth="1"/>
    <col min="16144" max="16144" width="7" style="68" customWidth="1"/>
    <col min="16145" max="16146" width="1.6640625" style="68" customWidth="1"/>
    <col min="16147" max="16147" width="4.6640625" style="68" customWidth="1"/>
    <col min="16148" max="16384" width="10.6640625" style="68"/>
  </cols>
  <sheetData>
    <row r="1" spans="1:12" x14ac:dyDescent="0.15">
      <c r="L1" s="69"/>
    </row>
    <row r="2" spans="1:12" ht="22" x14ac:dyDescent="0.25">
      <c r="C2" s="70" t="s">
        <v>37</v>
      </c>
      <c r="D2" s="70"/>
      <c r="L2" s="69"/>
    </row>
    <row r="3" spans="1:12" ht="23" thickBot="1" x14ac:dyDescent="0.3">
      <c r="C3" s="70"/>
      <c r="D3" s="70"/>
      <c r="L3" s="69"/>
    </row>
    <row r="4" spans="1:12" ht="23" thickTop="1" x14ac:dyDescent="0.25">
      <c r="C4" s="70"/>
      <c r="D4" s="70"/>
      <c r="E4" s="200" t="s">
        <v>38</v>
      </c>
      <c r="F4" s="200" t="s">
        <v>39</v>
      </c>
      <c r="G4" s="200" t="s">
        <v>40</v>
      </c>
      <c r="H4" s="200" t="s">
        <v>75</v>
      </c>
      <c r="I4" s="71"/>
      <c r="L4" s="69"/>
    </row>
    <row r="5" spans="1:12" ht="22" x14ac:dyDescent="0.25">
      <c r="C5" s="70"/>
      <c r="D5" s="70"/>
      <c r="E5" s="201"/>
      <c r="F5" s="203"/>
      <c r="G5" s="203"/>
      <c r="H5" s="203"/>
      <c r="I5" s="72"/>
      <c r="L5" s="69"/>
    </row>
    <row r="6" spans="1:12" ht="17" customHeight="1" thickBot="1" x14ac:dyDescent="0.2">
      <c r="E6" s="202"/>
      <c r="F6" s="204"/>
      <c r="G6" s="204"/>
      <c r="H6" s="204"/>
      <c r="I6" s="72"/>
      <c r="L6" s="69"/>
    </row>
    <row r="7" spans="1:12" ht="17" customHeight="1" thickTop="1" x14ac:dyDescent="0.15">
      <c r="E7" s="73"/>
      <c r="F7" s="72"/>
      <c r="G7" s="72"/>
      <c r="H7" s="72"/>
      <c r="I7" s="72"/>
      <c r="L7" s="69"/>
    </row>
    <row r="8" spans="1:12" x14ac:dyDescent="0.15">
      <c r="F8" s="74"/>
      <c r="L8" s="69"/>
    </row>
    <row r="9" spans="1:12" x14ac:dyDescent="0.15">
      <c r="A9" s="69" t="s">
        <v>80</v>
      </c>
      <c r="B9" s="69" t="s">
        <v>81</v>
      </c>
      <c r="E9" s="74"/>
      <c r="F9" s="74"/>
      <c r="G9" s="75"/>
      <c r="L9" s="69"/>
    </row>
    <row r="10" spans="1:12" ht="18" x14ac:dyDescent="0.2">
      <c r="A10" s="69"/>
      <c r="B10" s="69"/>
      <c r="C10" s="76" t="str">
        <f>Pizza!D1</f>
        <v>Pizzas</v>
      </c>
      <c r="D10" s="76"/>
      <c r="E10" s="74"/>
      <c r="F10" s="74"/>
      <c r="G10" s="75"/>
      <c r="L10" s="69"/>
    </row>
    <row r="11" spans="1:12" x14ac:dyDescent="0.15">
      <c r="A11" s="69">
        <v>1</v>
      </c>
      <c r="B11" s="69">
        <v>1</v>
      </c>
      <c r="C11" s="68" t="str">
        <f>Pizza!D15</f>
        <v>Indienne</v>
      </c>
      <c r="E11" s="74">
        <f>'État des Résultats'!H17</f>
        <v>0</v>
      </c>
      <c r="F11" s="74">
        <f>'État des Résultats'!H12</f>
        <v>0</v>
      </c>
      <c r="G11" s="75" t="e">
        <f t="shared" ref="G11:G17" si="0">E11/F11</f>
        <v>#DIV/0!</v>
      </c>
      <c r="H11" s="74">
        <f t="shared" ref="H11:H17" si="1">F11-E11</f>
        <v>0</v>
      </c>
      <c r="I11" s="74"/>
      <c r="K11" s="77" t="s">
        <v>82</v>
      </c>
      <c r="L11" s="78">
        <f>E17</f>
        <v>0</v>
      </c>
    </row>
    <row r="12" spans="1:12" x14ac:dyDescent="0.15">
      <c r="A12" s="69">
        <v>2</v>
      </c>
      <c r="B12" s="69">
        <v>2</v>
      </c>
      <c r="C12" s="68" t="str">
        <f>Pizza!D20</f>
        <v>Italienne (La Margherita)</v>
      </c>
      <c r="E12" s="74">
        <f>'État des Résultats'!H17</f>
        <v>0</v>
      </c>
      <c r="F12" s="74">
        <f>'État des Résultats'!H12</f>
        <v>0</v>
      </c>
      <c r="G12" s="75" t="e">
        <f t="shared" si="0"/>
        <v>#DIV/0!</v>
      </c>
      <c r="H12" s="74">
        <f t="shared" si="1"/>
        <v>0</v>
      </c>
      <c r="I12" s="74"/>
      <c r="K12" s="77" t="s">
        <v>83</v>
      </c>
      <c r="L12" s="78">
        <f>F17</f>
        <v>0</v>
      </c>
    </row>
    <row r="13" spans="1:12" x14ac:dyDescent="0.15">
      <c r="A13" s="69">
        <v>3</v>
      </c>
      <c r="B13" s="69">
        <v>3</v>
      </c>
      <c r="C13" s="68" t="str">
        <f>Pizza!D33</f>
        <v xml:space="preserve">Méditerranéenne </v>
      </c>
      <c r="E13" s="74">
        <f>'État des Résultats'!H17</f>
        <v>0</v>
      </c>
      <c r="F13" s="74">
        <f>'État des Résultats'!H12</f>
        <v>0</v>
      </c>
      <c r="G13" s="75" t="e">
        <f t="shared" si="0"/>
        <v>#DIV/0!</v>
      </c>
      <c r="H13" s="74">
        <f t="shared" si="1"/>
        <v>0</v>
      </c>
      <c r="I13" s="74"/>
      <c r="K13" s="77" t="s">
        <v>84</v>
      </c>
      <c r="L13" s="79" t="e">
        <f>G17</f>
        <v>#DIV/0!</v>
      </c>
    </row>
    <row r="14" spans="1:12" x14ac:dyDescent="0.15">
      <c r="A14" s="69">
        <v>4</v>
      </c>
      <c r="B14" s="69">
        <v>4</v>
      </c>
      <c r="C14" s="68" t="str">
        <f>Pizza!D38</f>
        <v>Corleone</v>
      </c>
      <c r="E14" s="74">
        <f>'État des Résultats'!H17</f>
        <v>0</v>
      </c>
      <c r="F14" s="74">
        <f>'État des Résultats'!H12</f>
        <v>0</v>
      </c>
      <c r="G14" s="75" t="e">
        <f t="shared" si="0"/>
        <v>#DIV/0!</v>
      </c>
      <c r="H14" s="74">
        <f t="shared" si="1"/>
        <v>0</v>
      </c>
      <c r="I14" s="74"/>
      <c r="K14" s="77" t="s">
        <v>85</v>
      </c>
      <c r="L14" s="78">
        <f>H17</f>
        <v>0</v>
      </c>
    </row>
    <row r="15" spans="1:12" x14ac:dyDescent="0.15">
      <c r="A15" s="69">
        <v>5</v>
      </c>
      <c r="B15" s="69">
        <v>5</v>
      </c>
      <c r="C15" s="68" t="str">
        <f>Pizza!D43</f>
        <v xml:space="preserve">New Yorkaise </v>
      </c>
      <c r="E15" s="74">
        <f>'État des Résultats'!H17</f>
        <v>0</v>
      </c>
      <c r="F15" s="74">
        <f>'État des Résultats'!H12</f>
        <v>0</v>
      </c>
      <c r="G15" s="75" t="e">
        <f t="shared" si="0"/>
        <v>#DIV/0!</v>
      </c>
      <c r="H15" s="74">
        <f t="shared" si="1"/>
        <v>0</v>
      </c>
      <c r="I15" s="74"/>
      <c r="K15" s="80" t="s">
        <v>86</v>
      </c>
      <c r="L15" s="168" t="e">
        <f>F17/E17</f>
        <v>#DIV/0!</v>
      </c>
    </row>
    <row r="16" spans="1:12" x14ac:dyDescent="0.15">
      <c r="A16" s="69">
        <v>6</v>
      </c>
      <c r="B16" s="69">
        <v>6</v>
      </c>
      <c r="C16" s="68" t="str">
        <f>Pizza!D47</f>
        <v xml:space="preserve">Suédoise </v>
      </c>
      <c r="E16" s="74">
        <f>'État des Résultats'!H17</f>
        <v>0</v>
      </c>
      <c r="F16" s="74">
        <f>'État des Résultats'!H12</f>
        <v>0</v>
      </c>
      <c r="G16" s="75" t="e">
        <f t="shared" si="0"/>
        <v>#DIV/0!</v>
      </c>
      <c r="H16" s="74">
        <f t="shared" si="1"/>
        <v>0</v>
      </c>
      <c r="I16" s="74"/>
      <c r="L16" s="69"/>
    </row>
    <row r="17" spans="1:20" ht="16" x14ac:dyDescent="0.3">
      <c r="C17" s="77" t="s">
        <v>41</v>
      </c>
      <c r="D17" s="77"/>
      <c r="E17" s="81">
        <f>SUM(E11:E16)/B16</f>
        <v>0</v>
      </c>
      <c r="F17" s="81">
        <f>SUM(F11:F16)/B16</f>
        <v>0</v>
      </c>
      <c r="G17" s="82" t="e">
        <f t="shared" si="0"/>
        <v>#DIV/0!</v>
      </c>
      <c r="H17" s="81">
        <f t="shared" si="1"/>
        <v>0</v>
      </c>
      <c r="I17" s="81"/>
      <c r="L17" s="69"/>
    </row>
    <row r="18" spans="1:20" x14ac:dyDescent="0.15">
      <c r="A18" s="68" t="s">
        <v>1</v>
      </c>
      <c r="E18" s="74"/>
      <c r="F18" s="74"/>
      <c r="G18" s="75"/>
      <c r="L18" s="69"/>
    </row>
    <row r="19" spans="1:20" ht="16" x14ac:dyDescent="0.3">
      <c r="C19" s="77"/>
      <c r="D19" s="77"/>
      <c r="E19" s="81"/>
      <c r="F19" s="81"/>
      <c r="G19" s="82"/>
      <c r="H19" s="81"/>
      <c r="I19" s="81"/>
      <c r="K19" s="77"/>
      <c r="L19" s="78"/>
      <c r="M19" s="83"/>
      <c r="N19" s="83"/>
      <c r="O19" s="83"/>
      <c r="P19" s="83"/>
      <c r="Q19" s="83"/>
      <c r="R19" s="83"/>
      <c r="S19" s="83"/>
      <c r="T19" s="83"/>
    </row>
    <row r="20" spans="1:20" ht="17" thickBot="1" x14ac:dyDescent="0.35">
      <c r="C20" s="77"/>
      <c r="D20" s="77"/>
      <c r="E20" s="81"/>
      <c r="F20" s="81"/>
      <c r="G20" s="82"/>
      <c r="H20" s="81"/>
      <c r="I20" s="81"/>
      <c r="K20" s="77" t="s">
        <v>1</v>
      </c>
      <c r="L20" s="79" t="s">
        <v>1</v>
      </c>
      <c r="M20" s="83"/>
      <c r="N20" s="83"/>
      <c r="O20" s="83"/>
      <c r="P20" s="83"/>
      <c r="Q20" s="83"/>
      <c r="R20" s="83"/>
      <c r="S20" s="83"/>
      <c r="T20" s="83"/>
    </row>
    <row r="21" spans="1:20" ht="18" thickTop="1" thickBot="1" x14ac:dyDescent="0.35">
      <c r="B21" s="84"/>
      <c r="C21" s="85"/>
      <c r="D21" s="85"/>
      <c r="E21" s="86"/>
      <c r="F21" s="86"/>
      <c r="G21" s="87"/>
      <c r="H21" s="86"/>
      <c r="I21" s="88"/>
      <c r="M21" s="83"/>
      <c r="N21" s="83"/>
      <c r="O21" s="83"/>
      <c r="P21" s="83"/>
      <c r="Q21" s="83"/>
      <c r="R21" s="83"/>
      <c r="S21" s="83"/>
      <c r="T21" s="83"/>
    </row>
    <row r="22" spans="1:20" ht="15" thickTop="1" thickBot="1" x14ac:dyDescent="0.2">
      <c r="B22" s="89"/>
      <c r="C22" s="77"/>
      <c r="D22" s="77"/>
      <c r="E22" s="90" t="s">
        <v>42</v>
      </c>
      <c r="F22" s="90" t="s">
        <v>43</v>
      </c>
      <c r="G22" s="91" t="s">
        <v>44</v>
      </c>
      <c r="H22" s="92" t="s">
        <v>45</v>
      </c>
      <c r="I22" s="93"/>
      <c r="K22" s="94" t="s">
        <v>76</v>
      </c>
      <c r="L22" s="95">
        <f>E25</f>
        <v>0</v>
      </c>
      <c r="M22" s="83"/>
      <c r="N22" s="83"/>
      <c r="O22" s="83"/>
      <c r="P22" s="83"/>
      <c r="Q22" s="83"/>
      <c r="R22" s="83"/>
      <c r="S22" s="83"/>
      <c r="T22" s="83"/>
    </row>
    <row r="23" spans="1:20" ht="17" thickTop="1" x14ac:dyDescent="0.2">
      <c r="B23" s="89"/>
      <c r="E23" s="96"/>
      <c r="F23" s="96"/>
      <c r="G23" s="97"/>
      <c r="H23" s="98"/>
      <c r="I23" s="99"/>
      <c r="K23" s="94" t="s">
        <v>77</v>
      </c>
      <c r="L23" s="95">
        <f>F25</f>
        <v>0</v>
      </c>
      <c r="M23" s="83"/>
      <c r="N23" s="83"/>
      <c r="O23" s="83"/>
      <c r="P23" s="83"/>
      <c r="Q23" s="83"/>
      <c r="R23" s="83"/>
      <c r="S23" s="83"/>
      <c r="T23" s="83"/>
    </row>
    <row r="24" spans="1:20" ht="18" x14ac:dyDescent="0.2">
      <c r="B24" s="89"/>
      <c r="C24" s="100" t="s">
        <v>46</v>
      </c>
      <c r="D24" s="100"/>
      <c r="E24" s="96"/>
      <c r="F24" s="96"/>
      <c r="G24" s="97"/>
      <c r="H24" s="98"/>
      <c r="I24" s="99"/>
      <c r="K24" s="94" t="s">
        <v>87</v>
      </c>
      <c r="L24" s="101" t="e">
        <f>G25</f>
        <v>#DIV/0!</v>
      </c>
      <c r="M24" s="83"/>
      <c r="N24" s="83"/>
      <c r="O24" s="83"/>
      <c r="P24" s="83"/>
      <c r="Q24" s="83"/>
      <c r="R24" s="83"/>
      <c r="S24" s="83"/>
      <c r="T24" s="83"/>
    </row>
    <row r="25" spans="1:20" ht="19" x14ac:dyDescent="0.35">
      <c r="B25" s="89"/>
      <c r="C25" s="77" t="s">
        <v>41</v>
      </c>
      <c r="D25" s="77"/>
      <c r="E25" s="102">
        <f>+(E11+E12+E13+E14+E15+E16)/A16</f>
        <v>0</v>
      </c>
      <c r="F25" s="102">
        <f>+(F11+F12+F13+F14+F15+F16)/A16</f>
        <v>0</v>
      </c>
      <c r="G25" s="103" t="e">
        <f>E25/F25</f>
        <v>#DIV/0!</v>
      </c>
      <c r="H25" s="102">
        <f>F25-E25</f>
        <v>0</v>
      </c>
      <c r="I25" s="104"/>
      <c r="K25" s="94" t="s">
        <v>78</v>
      </c>
      <c r="L25" s="95">
        <f>H25</f>
        <v>0</v>
      </c>
      <c r="M25" s="83"/>
      <c r="N25" s="83"/>
      <c r="O25" s="83"/>
      <c r="P25" s="83"/>
      <c r="Q25" s="83"/>
      <c r="R25" s="83"/>
      <c r="S25" s="83"/>
      <c r="T25" s="83"/>
    </row>
    <row r="26" spans="1:20" ht="14" thickBot="1" x14ac:dyDescent="0.2">
      <c r="B26" s="105"/>
      <c r="C26" s="106"/>
      <c r="D26" s="106"/>
      <c r="E26" s="106" t="s">
        <v>1</v>
      </c>
      <c r="F26" s="106"/>
      <c r="G26" s="106"/>
      <c r="H26" s="106"/>
      <c r="I26" s="107"/>
      <c r="K26" s="80" t="s">
        <v>79</v>
      </c>
      <c r="L26" s="168" t="e">
        <f>F25/E25</f>
        <v>#DIV/0!</v>
      </c>
      <c r="M26" s="83"/>
      <c r="N26" s="83"/>
      <c r="O26" s="83"/>
      <c r="P26" s="83"/>
      <c r="Q26" s="83"/>
      <c r="R26" s="83"/>
      <c r="S26" s="83"/>
      <c r="T26" s="83"/>
    </row>
    <row r="27" spans="1:20" ht="14" thickTop="1" x14ac:dyDescent="0.15">
      <c r="F27" s="68" t="s">
        <v>1</v>
      </c>
      <c r="M27" s="83"/>
      <c r="N27" s="83"/>
      <c r="O27" s="83"/>
      <c r="P27" s="83"/>
      <c r="Q27" s="83"/>
      <c r="R27" s="83"/>
      <c r="S27" s="83"/>
      <c r="T27" s="83"/>
    </row>
    <row r="28" spans="1:20" x14ac:dyDescent="0.15">
      <c r="E28" s="74" t="s">
        <v>1</v>
      </c>
      <c r="F28" s="74"/>
      <c r="M28" s="83"/>
      <c r="N28" s="83"/>
      <c r="O28" s="83"/>
      <c r="P28" s="83"/>
      <c r="Q28" s="83"/>
      <c r="R28" s="83"/>
      <c r="S28" s="83"/>
      <c r="T28" s="83"/>
    </row>
    <row r="29" spans="1:20" x14ac:dyDescent="0.15">
      <c r="E29" s="74"/>
      <c r="F29" s="74"/>
      <c r="M29" s="83"/>
      <c r="N29" s="83"/>
      <c r="O29" s="83"/>
      <c r="P29" s="83"/>
      <c r="Q29" s="83"/>
      <c r="R29" s="83"/>
      <c r="S29" s="83"/>
      <c r="T29" s="83"/>
    </row>
    <row r="30" spans="1:20" x14ac:dyDescent="0.15">
      <c r="E30" s="74" t="s">
        <v>1</v>
      </c>
    </row>
    <row r="31" spans="1:20" x14ac:dyDescent="0.15">
      <c r="E31" s="74"/>
    </row>
    <row r="32" spans="1:20" x14ac:dyDescent="0.15">
      <c r="E32" s="74"/>
    </row>
    <row r="33" spans="5:5" x14ac:dyDescent="0.15">
      <c r="E33" s="74"/>
    </row>
    <row r="34" spans="5:5" x14ac:dyDescent="0.15">
      <c r="E34" s="74"/>
    </row>
    <row r="35" spans="5:5" x14ac:dyDescent="0.15">
      <c r="E35" s="74"/>
    </row>
    <row r="36" spans="5:5" x14ac:dyDescent="0.15">
      <c r="E36" s="74"/>
    </row>
    <row r="37" spans="5:5" x14ac:dyDescent="0.15">
      <c r="E37" s="74"/>
    </row>
    <row r="38" spans="5:5" x14ac:dyDescent="0.15">
      <c r="E38" s="74"/>
    </row>
    <row r="39" spans="5:5" x14ac:dyDescent="0.15">
      <c r="E39" s="74"/>
    </row>
    <row r="40" spans="5:5" x14ac:dyDescent="0.15">
      <c r="E40" s="74"/>
    </row>
    <row r="41" spans="5:5" x14ac:dyDescent="0.15">
      <c r="E41" s="74"/>
    </row>
    <row r="42" spans="5:5" x14ac:dyDescent="0.15">
      <c r="E42" s="74"/>
    </row>
    <row r="43" spans="5:5" x14ac:dyDescent="0.15">
      <c r="E43" s="74"/>
    </row>
    <row r="44" spans="5:5" x14ac:dyDescent="0.15">
      <c r="E44" s="74"/>
    </row>
    <row r="45" spans="5:5" x14ac:dyDescent="0.15">
      <c r="E45" s="74"/>
    </row>
  </sheetData>
  <mergeCells count="4">
    <mergeCell ref="E4:E6"/>
    <mergeCell ref="F4:F6"/>
    <mergeCell ref="G4:G6"/>
    <mergeCell ref="H4:H6"/>
  </mergeCells>
  <pageMargins left="0.78740157499999996" right="0.78740157499999996" top="0.984251969" bottom="0.984251969" header="0.5" footer="0.5"/>
  <pageSetup orientation="portrait" horizontalDpi="4294967292" verticalDpi="4294967292"/>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B1:AZ245"/>
  <sheetViews>
    <sheetView zoomScale="150" zoomScaleNormal="150" zoomScalePageLayoutView="150" workbookViewId="0">
      <pane xSplit="3" ySplit="10" topLeftCell="D11" activePane="bottomRight" state="frozen"/>
      <selection pane="topRight" activeCell="C1" sqref="C1"/>
      <selection pane="bottomLeft" activeCell="A10" sqref="A10"/>
      <selection pane="bottomRight" activeCell="L30" sqref="L30"/>
    </sheetView>
  </sheetViews>
  <sheetFormatPr baseColWidth="10" defaultRowHeight="13" x14ac:dyDescent="0.15"/>
  <cols>
    <col min="1" max="1" width="3.6640625" customWidth="1"/>
    <col min="2" max="2" width="1.5" customWidth="1"/>
    <col min="3" max="3" width="50.83203125" customWidth="1"/>
    <col min="4" max="4" width="2.33203125" customWidth="1"/>
    <col min="5" max="5" width="15.83203125" customWidth="1"/>
    <col min="6" max="6" width="10.83203125" customWidth="1"/>
    <col min="7" max="7" width="1.5" customWidth="1"/>
    <col min="8" max="8" width="15.83203125" style="56" customWidth="1"/>
    <col min="9" max="9" width="10.83203125" customWidth="1"/>
    <col min="10" max="10" width="4.1640625" customWidth="1"/>
    <col min="11" max="11" width="17.33203125" customWidth="1"/>
    <col min="12" max="12" width="2.5" bestFit="1" customWidth="1"/>
    <col min="13" max="13" width="17.33203125" customWidth="1"/>
    <col min="14" max="14" width="2.5" bestFit="1" customWidth="1"/>
    <col min="15" max="15" width="17.33203125" customWidth="1"/>
    <col min="16" max="16" width="2.5" bestFit="1" customWidth="1"/>
    <col min="17" max="17" width="18.33203125" customWidth="1"/>
    <col min="18" max="18" width="9.1640625" customWidth="1"/>
    <col min="19" max="19" width="17.33203125" customWidth="1"/>
    <col min="20" max="20" width="1.832031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s="52" t="s">
        <v>1</v>
      </c>
    </row>
    <row r="2" spans="3:52" ht="14" thickTop="1" x14ac:dyDescent="0.15">
      <c r="C2" s="153" t="s">
        <v>32</v>
      </c>
      <c r="D2" s="32"/>
      <c r="E2" s="63"/>
      <c r="F2" s="64"/>
      <c r="G2" s="64"/>
      <c r="H2" s="64"/>
      <c r="K2" s="63"/>
      <c r="AL2" t="s">
        <v>1</v>
      </c>
    </row>
    <row r="3" spans="3:52" x14ac:dyDescent="0.15">
      <c r="C3" s="154" t="s">
        <v>18</v>
      </c>
      <c r="D3" s="32"/>
      <c r="E3" s="64"/>
      <c r="F3" s="64"/>
      <c r="G3" s="64"/>
      <c r="H3" s="64"/>
      <c r="AL3" t="s">
        <v>1</v>
      </c>
    </row>
    <row r="4" spans="3:52" ht="14" thickBot="1" x14ac:dyDescent="0.2">
      <c r="C4" s="155" t="s">
        <v>88</v>
      </c>
      <c r="D4" s="32"/>
      <c r="E4" s="205" t="s">
        <v>110</v>
      </c>
      <c r="F4" s="205"/>
      <c r="G4" s="205"/>
      <c r="H4" s="205"/>
      <c r="I4" s="205"/>
    </row>
    <row r="5" spans="3:52" ht="15" thickTop="1" thickBot="1" x14ac:dyDescent="0.2">
      <c r="C5" s="51"/>
      <c r="E5" s="50"/>
    </row>
    <row r="6" spans="3:52" ht="17" thickTop="1" x14ac:dyDescent="0.3">
      <c r="C6" s="172" t="s">
        <v>0</v>
      </c>
      <c r="D6" s="44"/>
      <c r="E6" s="34" t="s">
        <v>10</v>
      </c>
      <c r="F6" s="14" t="e">
        <f>+E15/$C$7/364</f>
        <v>#DIV/0!</v>
      </c>
      <c r="G6" s="1"/>
      <c r="H6" s="206" t="s">
        <v>74</v>
      </c>
      <c r="I6" s="207"/>
      <c r="AR6" s="1"/>
      <c r="AU6" s="1"/>
      <c r="AV6" s="1"/>
      <c r="AW6" s="1"/>
      <c r="AX6" s="1"/>
      <c r="AY6" s="1"/>
      <c r="AZ6" s="1"/>
    </row>
    <row r="7" spans="3:52" x14ac:dyDescent="0.15">
      <c r="C7" s="173">
        <v>0</v>
      </c>
      <c r="D7" s="44"/>
      <c r="E7" s="143" t="s">
        <v>31</v>
      </c>
      <c r="F7" s="164">
        <v>0</v>
      </c>
      <c r="G7" s="1"/>
      <c r="H7" s="208"/>
      <c r="I7" s="209"/>
      <c r="AR7" s="1"/>
      <c r="AU7" s="1"/>
      <c r="AV7" s="1"/>
      <c r="AW7" s="1"/>
      <c r="AX7" s="1"/>
      <c r="AY7" s="1"/>
      <c r="AZ7" s="1"/>
    </row>
    <row r="8" spans="3:52" x14ac:dyDescent="0.15">
      <c r="C8" s="174"/>
      <c r="D8" s="44"/>
      <c r="E8" s="163" t="s">
        <v>99</v>
      </c>
      <c r="F8" s="170">
        <v>0</v>
      </c>
      <c r="G8" s="2"/>
      <c r="H8" s="208"/>
      <c r="I8" s="209"/>
    </row>
    <row r="9" spans="3:52" x14ac:dyDescent="0.15">
      <c r="C9" s="175" t="s">
        <v>12</v>
      </c>
      <c r="D9" s="44"/>
      <c r="E9" s="163" t="s">
        <v>100</v>
      </c>
      <c r="F9" s="171">
        <v>0</v>
      </c>
      <c r="G9" s="2"/>
      <c r="H9" s="208"/>
      <c r="I9" s="209"/>
    </row>
    <row r="10" spans="3:52" ht="14" thickBot="1" x14ac:dyDescent="0.2">
      <c r="C10" s="176" t="e">
        <f>+E15/C7</f>
        <v>#DIV/0!</v>
      </c>
      <c r="D10" s="44"/>
      <c r="E10" s="35" t="s">
        <v>11</v>
      </c>
      <c r="F10" s="57" t="s">
        <v>2</v>
      </c>
      <c r="G10" s="3"/>
      <c r="H10" s="210"/>
      <c r="I10" s="211"/>
    </row>
    <row r="11" spans="3:52" ht="14" customHeight="1" thickTop="1" x14ac:dyDescent="0.15">
      <c r="C11" s="23" t="s">
        <v>3</v>
      </c>
      <c r="D11" s="44"/>
      <c r="E11" s="36"/>
      <c r="F11" s="16"/>
      <c r="H11" s="134"/>
      <c r="I11" s="135"/>
      <c r="K11" s="214" t="s">
        <v>101</v>
      </c>
      <c r="L11" s="215"/>
      <c r="M11" s="215"/>
      <c r="N11" s="215"/>
      <c r="O11" s="215"/>
      <c r="P11" s="215"/>
      <c r="Q11" s="215"/>
      <c r="R11" s="215"/>
      <c r="S11" s="215"/>
      <c r="T11" s="177"/>
    </row>
    <row r="12" spans="3:52" ht="14" customHeight="1" thickBot="1" x14ac:dyDescent="0.2">
      <c r="C12" s="24" t="s">
        <v>33</v>
      </c>
      <c r="D12" s="44"/>
      <c r="E12" s="166">
        <v>0</v>
      </c>
      <c r="F12" s="17" t="e">
        <f>E12/E15</f>
        <v>#DIV/0!</v>
      </c>
      <c r="H12" s="149">
        <v>0</v>
      </c>
      <c r="I12" s="136" t="e">
        <f>H12/H15</f>
        <v>#DIV/0!</v>
      </c>
      <c r="K12" s="216"/>
      <c r="L12" s="217"/>
      <c r="M12" s="217"/>
      <c r="N12" s="217"/>
      <c r="O12" s="217"/>
      <c r="P12" s="217"/>
      <c r="Q12" s="217"/>
      <c r="R12" s="217"/>
      <c r="S12" s="217"/>
      <c r="T12" s="178"/>
    </row>
    <row r="13" spans="3:52" ht="15" thickTop="1" thickBot="1" x14ac:dyDescent="0.2">
      <c r="C13" s="65" t="s">
        <v>34</v>
      </c>
      <c r="D13" s="44"/>
      <c r="E13" s="166">
        <v>0</v>
      </c>
      <c r="F13" s="17" t="e">
        <f>+E13/E15</f>
        <v>#DIV/0!</v>
      </c>
      <c r="H13" s="144">
        <v>0</v>
      </c>
      <c r="I13" s="136" t="e">
        <f>+H13/H15</f>
        <v>#DIV/0!</v>
      </c>
      <c r="K13" s="179"/>
      <c r="L13" s="179"/>
      <c r="M13" s="179"/>
      <c r="N13" s="179"/>
      <c r="O13" s="179"/>
      <c r="P13" s="179"/>
      <c r="Q13" s="180"/>
      <c r="R13" s="180"/>
      <c r="S13" s="180"/>
      <c r="T13" s="180"/>
    </row>
    <row r="14" spans="3:52" ht="15" customHeight="1" thickTop="1" thickBot="1" x14ac:dyDescent="0.2">
      <c r="C14" s="53" t="s">
        <v>19</v>
      </c>
      <c r="D14" s="44"/>
      <c r="E14" s="167">
        <v>0</v>
      </c>
      <c r="F14" s="18" t="e">
        <f>+E14/E15</f>
        <v>#DIV/0!</v>
      </c>
      <c r="H14" s="144">
        <v>0</v>
      </c>
      <c r="I14" s="137" t="e">
        <f>+H14/H15</f>
        <v>#DIV/0!</v>
      </c>
      <c r="K14" s="212" t="s">
        <v>102</v>
      </c>
      <c r="L14" s="181"/>
      <c r="M14" s="220" t="s">
        <v>103</v>
      </c>
      <c r="N14" s="181"/>
      <c r="O14" s="220" t="s">
        <v>104</v>
      </c>
      <c r="P14" s="181"/>
      <c r="Q14" s="220" t="s">
        <v>105</v>
      </c>
      <c r="R14" s="182"/>
      <c r="S14" s="220" t="s">
        <v>106</v>
      </c>
      <c r="T14" s="218"/>
    </row>
    <row r="15" spans="3:52" ht="18" thickTop="1" thickBot="1" x14ac:dyDescent="0.35">
      <c r="C15" s="27" t="s">
        <v>4</v>
      </c>
      <c r="D15" s="11"/>
      <c r="E15" s="159">
        <f>+SUM(E12:E14)</f>
        <v>0</v>
      </c>
      <c r="F15" s="160" t="e">
        <f>SUM(F12:F14)</f>
        <v>#DIV/0!</v>
      </c>
      <c r="H15" s="161">
        <f>+SUM(H12:H14)</f>
        <v>0</v>
      </c>
      <c r="I15" s="133" t="e">
        <f>+SUM(I12:I14)</f>
        <v>#DIV/0!</v>
      </c>
      <c r="K15" s="213"/>
      <c r="L15" s="183"/>
      <c r="M15" s="221"/>
      <c r="N15" s="183"/>
      <c r="O15" s="221"/>
      <c r="P15" s="183"/>
      <c r="Q15" s="221"/>
      <c r="R15" s="184"/>
      <c r="S15" s="221"/>
      <c r="T15" s="219"/>
      <c r="AR15" s="5"/>
      <c r="AS15" s="5"/>
      <c r="AT15" s="5"/>
      <c r="AU15" s="5"/>
      <c r="AV15" s="5"/>
      <c r="AW15" s="5"/>
      <c r="AX15" s="5"/>
      <c r="AY15" s="5"/>
      <c r="AZ15" s="5"/>
    </row>
    <row r="16" spans="3:52" ht="14" thickTop="1" x14ac:dyDescent="0.15">
      <c r="C16" s="28"/>
      <c r="D16" s="44"/>
      <c r="E16" s="37"/>
      <c r="F16" s="16"/>
      <c r="H16" s="144"/>
      <c r="I16" s="138"/>
      <c r="K16" s="213"/>
      <c r="L16" s="184"/>
      <c r="M16" s="221"/>
      <c r="N16" s="184"/>
      <c r="O16" s="221"/>
      <c r="P16" s="184"/>
      <c r="Q16" s="221"/>
      <c r="R16" s="184"/>
      <c r="S16" s="221"/>
      <c r="T16" s="219"/>
    </row>
    <row r="17" spans="2:52" ht="18" x14ac:dyDescent="0.2">
      <c r="B17" s="6"/>
      <c r="C17" s="29" t="s">
        <v>15</v>
      </c>
      <c r="D17" s="45"/>
      <c r="E17" s="151">
        <v>0</v>
      </c>
      <c r="F17" s="20" t="e">
        <f>+E17/E15</f>
        <v>#DIV/0!</v>
      </c>
      <c r="H17" s="149">
        <v>0</v>
      </c>
      <c r="I17" s="139" t="e">
        <f>+H17/H15</f>
        <v>#DIV/0!</v>
      </c>
      <c r="K17" s="185">
        <f>E43</f>
        <v>0</v>
      </c>
      <c r="L17" s="186"/>
      <c r="M17" s="186">
        <f>K19</f>
        <v>0</v>
      </c>
      <c r="N17" s="186"/>
      <c r="O17" s="186">
        <f>M19</f>
        <v>0</v>
      </c>
      <c r="P17" s="186"/>
      <c r="Q17" s="186">
        <f>+K17</f>
        <v>0</v>
      </c>
      <c r="R17" s="186"/>
      <c r="S17" s="187" t="s">
        <v>1</v>
      </c>
      <c r="T17" s="188"/>
      <c r="AT17" s="7" t="s">
        <v>1</v>
      </c>
    </row>
    <row r="18" spans="2:52" ht="18" x14ac:dyDescent="0.2">
      <c r="C18" s="25"/>
      <c r="D18" s="44"/>
      <c r="E18" s="38"/>
      <c r="F18" s="21"/>
      <c r="H18" s="144"/>
      <c r="I18" s="140"/>
      <c r="K18" s="189" t="s">
        <v>107</v>
      </c>
      <c r="L18" s="186" t="s">
        <v>108</v>
      </c>
      <c r="M18" s="190" t="s">
        <v>107</v>
      </c>
      <c r="N18" s="186" t="s">
        <v>108</v>
      </c>
      <c r="O18" s="190" t="s">
        <v>107</v>
      </c>
      <c r="P18" s="186" t="s">
        <v>109</v>
      </c>
      <c r="Q18" s="190" t="s">
        <v>107</v>
      </c>
      <c r="R18" s="186" t="s">
        <v>1</v>
      </c>
      <c r="S18" s="187" t="s">
        <v>1</v>
      </c>
      <c r="T18" s="188"/>
    </row>
    <row r="19" spans="2:52" ht="18" x14ac:dyDescent="0.2">
      <c r="C19" s="30" t="s">
        <v>16</v>
      </c>
      <c r="D19" s="44"/>
      <c r="E19" s="38"/>
      <c r="F19" s="21"/>
      <c r="H19" s="144"/>
      <c r="I19" s="140"/>
      <c r="K19" s="185">
        <f>E15</f>
        <v>0</v>
      </c>
      <c r="L19" s="186"/>
      <c r="M19" s="186">
        <f>F9</f>
        <v>0</v>
      </c>
      <c r="N19" s="186"/>
      <c r="O19" s="186">
        <f>F9</f>
        <v>0</v>
      </c>
      <c r="P19" s="186"/>
      <c r="Q19" s="186">
        <f>O19</f>
        <v>0</v>
      </c>
      <c r="R19" s="186"/>
      <c r="S19" s="186"/>
      <c r="T19" s="188"/>
    </row>
    <row r="20" spans="2:52" x14ac:dyDescent="0.15">
      <c r="C20" s="24" t="s">
        <v>20</v>
      </c>
      <c r="D20" s="44"/>
      <c r="E20" s="39">
        <f>+F7*H20</f>
        <v>0</v>
      </c>
      <c r="F20" s="21" t="e">
        <f>+E20/E15</f>
        <v>#DIV/0!</v>
      </c>
      <c r="H20" s="146">
        <f>H22/1.15</f>
        <v>0</v>
      </c>
      <c r="I20" s="140" t="e">
        <f>+H20/H15</f>
        <v>#DIV/0!</v>
      </c>
      <c r="K20" s="191"/>
      <c r="L20" s="184"/>
      <c r="M20" s="184"/>
      <c r="N20" s="184"/>
      <c r="O20" s="184"/>
      <c r="P20" s="184"/>
      <c r="Q20" s="184"/>
      <c r="R20" s="184"/>
      <c r="S20" s="184"/>
      <c r="T20" s="188"/>
    </row>
    <row r="21" spans="2:52" ht="14" customHeight="1" x14ac:dyDescent="0.2">
      <c r="C21" s="24" t="s">
        <v>21</v>
      </c>
      <c r="D21" s="44"/>
      <c r="E21" s="39">
        <f>0.15*E20</f>
        <v>0</v>
      </c>
      <c r="F21" s="21" t="e">
        <f>E21/E$15</f>
        <v>#DIV/0!</v>
      </c>
      <c r="H21" s="146">
        <f>0.15*H20</f>
        <v>0</v>
      </c>
      <c r="I21" s="140" t="e">
        <f>H21/H15</f>
        <v>#DIV/0!</v>
      </c>
      <c r="K21" s="192" t="e">
        <f>+K17/K19</f>
        <v>#DIV/0!</v>
      </c>
      <c r="L21" s="193" t="s">
        <v>108</v>
      </c>
      <c r="M21" s="193" t="e">
        <f>+M17/M19</f>
        <v>#DIV/0!</v>
      </c>
      <c r="N21" s="193" t="s">
        <v>108</v>
      </c>
      <c r="O21" s="193" t="e">
        <f>+O17/O19</f>
        <v>#DIV/0!</v>
      </c>
      <c r="P21" s="193" t="s">
        <v>109</v>
      </c>
      <c r="Q21" s="194" t="e">
        <f>K21*M21*O21</f>
        <v>#DIV/0!</v>
      </c>
      <c r="R21" s="193" t="s">
        <v>109</v>
      </c>
      <c r="S21" s="195" t="e">
        <f>+Q17/Q19</f>
        <v>#DIV/0!</v>
      </c>
      <c r="T21" s="188"/>
    </row>
    <row r="22" spans="2:52" ht="14" customHeight="1" thickBot="1" x14ac:dyDescent="0.25">
      <c r="C22" s="30" t="s">
        <v>5</v>
      </c>
      <c r="D22" s="46"/>
      <c r="E22" s="152">
        <v>0</v>
      </c>
      <c r="F22" s="17" t="e">
        <f>E22/E$15</f>
        <v>#DIV/0!</v>
      </c>
      <c r="H22" s="149">
        <v>0</v>
      </c>
      <c r="I22" s="136" t="e">
        <f>H22/H15</f>
        <v>#DIV/0!</v>
      </c>
      <c r="K22" s="196"/>
      <c r="L22" s="197"/>
      <c r="M22" s="197"/>
      <c r="N22" s="197"/>
      <c r="O22" s="197"/>
      <c r="P22" s="197"/>
      <c r="Q22" s="197"/>
      <c r="R22" s="197"/>
      <c r="S22" s="197"/>
      <c r="T22" s="198"/>
      <c r="AS22" s="7" t="s">
        <v>1</v>
      </c>
    </row>
    <row r="23" spans="2:52" ht="14" thickTop="1" x14ac:dyDescent="0.15">
      <c r="C23" s="25"/>
      <c r="D23" s="44"/>
      <c r="E23" s="38"/>
      <c r="F23" s="21"/>
      <c r="H23" s="144"/>
      <c r="I23" s="140"/>
    </row>
    <row r="24" spans="2:52" x14ac:dyDescent="0.15">
      <c r="C24" s="30" t="s">
        <v>14</v>
      </c>
      <c r="D24" s="46"/>
      <c r="E24" s="40">
        <f>E17+E22</f>
        <v>0</v>
      </c>
      <c r="F24" s="17" t="e">
        <f>E24/E$15</f>
        <v>#DIV/0!</v>
      </c>
      <c r="H24" s="149">
        <v>0</v>
      </c>
      <c r="I24" s="136" t="e">
        <f>H24/H15</f>
        <v>#DIV/0!</v>
      </c>
      <c r="AR24" s="8"/>
    </row>
    <row r="25" spans="2:52" ht="14" thickBot="1" x14ac:dyDescent="0.2">
      <c r="C25" s="26"/>
      <c r="D25" s="44"/>
      <c r="E25" s="41"/>
      <c r="F25" s="22"/>
      <c r="H25" s="144"/>
      <c r="I25" s="141"/>
    </row>
    <row r="26" spans="2:52" ht="15" thickTop="1" thickBot="1" x14ac:dyDescent="0.2">
      <c r="C26" s="27" t="s">
        <v>13</v>
      </c>
      <c r="D26" s="11"/>
      <c r="E26" s="42">
        <f>E15-E24</f>
        <v>0</v>
      </c>
      <c r="F26" s="19" t="e">
        <f>E26/E$15</f>
        <v>#DIV/0!</v>
      </c>
      <c r="H26" s="145">
        <f>+H15-H24</f>
        <v>0</v>
      </c>
      <c r="I26" s="132" t="e">
        <f>H26/H15</f>
        <v>#DIV/0!</v>
      </c>
      <c r="AR26" s="9"/>
      <c r="AS26" s="5"/>
      <c r="AT26" s="5"/>
      <c r="AU26" s="5"/>
      <c r="AV26" s="5"/>
      <c r="AW26" s="5"/>
      <c r="AX26" s="5"/>
      <c r="AY26" s="5"/>
      <c r="AZ26" s="5"/>
    </row>
    <row r="27" spans="2:52" ht="14" thickTop="1" x14ac:dyDescent="0.15">
      <c r="C27" s="28"/>
      <c r="D27" s="44"/>
      <c r="E27" s="37"/>
      <c r="F27" s="16"/>
      <c r="H27" s="144"/>
      <c r="I27" s="138"/>
    </row>
    <row r="28" spans="2:52" x14ac:dyDescent="0.15">
      <c r="C28" s="24" t="s">
        <v>22</v>
      </c>
      <c r="D28" s="44"/>
      <c r="E28" s="151">
        <v>0</v>
      </c>
      <c r="F28" s="21" t="e">
        <f>E28/$E$15</f>
        <v>#DIV/0!</v>
      </c>
      <c r="H28" s="144">
        <v>0</v>
      </c>
      <c r="I28" s="140" t="e">
        <f>+H28/H15</f>
        <v>#DIV/0!</v>
      </c>
    </row>
    <row r="29" spans="2:52" x14ac:dyDescent="0.15">
      <c r="C29" s="54" t="s">
        <v>23</v>
      </c>
      <c r="D29" s="10"/>
      <c r="E29" s="151">
        <v>0</v>
      </c>
      <c r="F29" s="21" t="e">
        <f t="shared" ref="F29:F36" si="0">E29/E$15</f>
        <v>#DIV/0!</v>
      </c>
      <c r="H29" s="144">
        <v>0</v>
      </c>
      <c r="I29" s="140" t="e">
        <f>H29/H15</f>
        <v>#DIV/0!</v>
      </c>
    </row>
    <row r="30" spans="2:52" x14ac:dyDescent="0.15">
      <c r="C30" s="54" t="s">
        <v>24</v>
      </c>
      <c r="D30" s="10"/>
      <c r="E30" s="151">
        <v>0</v>
      </c>
      <c r="F30" s="21" t="e">
        <f t="shared" si="0"/>
        <v>#DIV/0!</v>
      </c>
      <c r="H30" s="144">
        <v>0</v>
      </c>
      <c r="I30" s="142" t="e">
        <f>+H30/H15</f>
        <v>#DIV/0!</v>
      </c>
    </row>
    <row r="31" spans="2:52" x14ac:dyDescent="0.15">
      <c r="C31" s="54" t="s">
        <v>25</v>
      </c>
      <c r="D31" s="10"/>
      <c r="E31" s="151">
        <v>0</v>
      </c>
      <c r="F31" s="21" t="e">
        <f t="shared" si="0"/>
        <v>#DIV/0!</v>
      </c>
      <c r="H31" s="144">
        <v>0</v>
      </c>
      <c r="I31" s="140" t="e">
        <f>+I29/H15</f>
        <v>#DIV/0!</v>
      </c>
    </row>
    <row r="32" spans="2:52" x14ac:dyDescent="0.15">
      <c r="C32" s="24" t="s">
        <v>26</v>
      </c>
      <c r="D32" s="44"/>
      <c r="E32" s="151">
        <v>0</v>
      </c>
      <c r="F32" s="21" t="e">
        <f t="shared" si="0"/>
        <v>#DIV/0!</v>
      </c>
      <c r="H32" s="144">
        <v>0</v>
      </c>
      <c r="I32" s="140" t="e">
        <f>+H32/H15</f>
        <v>#DIV/0!</v>
      </c>
    </row>
    <row r="33" spans="3:52" x14ac:dyDescent="0.15">
      <c r="C33" s="24" t="s">
        <v>27</v>
      </c>
      <c r="D33" s="44"/>
      <c r="E33" s="151">
        <v>0</v>
      </c>
      <c r="F33" s="21" t="e">
        <f t="shared" si="0"/>
        <v>#DIV/0!</v>
      </c>
      <c r="H33" s="144">
        <v>0</v>
      </c>
      <c r="I33" s="140" t="e">
        <f>+H33/H15</f>
        <v>#DIV/0!</v>
      </c>
    </row>
    <row r="34" spans="3:52" x14ac:dyDescent="0.15">
      <c r="C34" s="24" t="s">
        <v>28</v>
      </c>
      <c r="D34" s="44"/>
      <c r="E34" s="151">
        <v>0</v>
      </c>
      <c r="F34" s="21" t="e">
        <f t="shared" si="0"/>
        <v>#DIV/0!</v>
      </c>
      <c r="H34" s="144">
        <v>0</v>
      </c>
      <c r="I34" s="140" t="e">
        <f>H34/H15</f>
        <v>#DIV/0!</v>
      </c>
    </row>
    <row r="35" spans="3:52" x14ac:dyDescent="0.15">
      <c r="C35" s="24" t="s">
        <v>29</v>
      </c>
      <c r="D35" s="44"/>
      <c r="E35" s="152">
        <v>0</v>
      </c>
      <c r="F35" s="21" t="e">
        <f t="shared" si="0"/>
        <v>#DIV/0!</v>
      </c>
      <c r="H35" s="149">
        <v>0</v>
      </c>
      <c r="I35" s="140" t="e">
        <f>H35/H15</f>
        <v>#DIV/0!</v>
      </c>
    </row>
    <row r="36" spans="3:52" ht="16" x14ac:dyDescent="0.3">
      <c r="C36" s="59" t="s">
        <v>6</v>
      </c>
      <c r="D36" s="44"/>
      <c r="E36" s="58">
        <f>SUM(E28:E35)</f>
        <v>0</v>
      </c>
      <c r="F36" s="158" t="e">
        <f t="shared" si="0"/>
        <v>#DIV/0!</v>
      </c>
      <c r="H36" s="199">
        <f>SUM(H28:H35)</f>
        <v>0</v>
      </c>
      <c r="I36" s="157" t="e">
        <f t="shared" ref="I36" si="1">H36/H$15</f>
        <v>#DIV/0!</v>
      </c>
      <c r="AS36" s="7" t="s">
        <v>1</v>
      </c>
    </row>
    <row r="37" spans="3:52" ht="14" thickBot="1" x14ac:dyDescent="0.2">
      <c r="C37" s="26"/>
      <c r="D37" s="44"/>
      <c r="E37" s="41"/>
      <c r="F37" s="22"/>
      <c r="H37" s="144"/>
      <c r="I37" s="141"/>
    </row>
    <row r="38" spans="3:52" ht="15" thickTop="1" thickBot="1" x14ac:dyDescent="0.2">
      <c r="C38" s="27" t="s">
        <v>17</v>
      </c>
      <c r="D38" s="11"/>
      <c r="E38" s="42">
        <f>E26-E36</f>
        <v>0</v>
      </c>
      <c r="F38" s="19" t="e">
        <f>E38/E$15</f>
        <v>#DIV/0!</v>
      </c>
      <c r="H38" s="145">
        <f>+H26-H36</f>
        <v>0</v>
      </c>
      <c r="I38" s="132" t="e">
        <f>H38/H$15</f>
        <v>#DIV/0!</v>
      </c>
      <c r="AR38" s="9"/>
      <c r="AS38" s="5"/>
      <c r="AT38" s="5"/>
      <c r="AU38" s="5"/>
      <c r="AV38" s="5"/>
      <c r="AW38" s="5"/>
      <c r="AX38" s="5"/>
      <c r="AY38" s="5"/>
      <c r="AZ38" s="5"/>
    </row>
    <row r="39" spans="3:52" ht="14" thickTop="1" x14ac:dyDescent="0.15">
      <c r="C39" s="28"/>
      <c r="D39" s="44"/>
      <c r="E39" s="37"/>
      <c r="F39" s="16"/>
      <c r="H39" s="144"/>
      <c r="I39" s="138"/>
    </row>
    <row r="40" spans="3:52" x14ac:dyDescent="0.15">
      <c r="C40" s="66" t="s">
        <v>36</v>
      </c>
      <c r="D40" s="44"/>
      <c r="E40" s="152">
        <v>0</v>
      </c>
      <c r="F40" s="21" t="e">
        <f>E40/E$15</f>
        <v>#DIV/0!</v>
      </c>
      <c r="H40" s="149">
        <v>0</v>
      </c>
      <c r="I40" s="140" t="e">
        <f>H40/H$15</f>
        <v>#DIV/0!</v>
      </c>
      <c r="AS40" s="7" t="s">
        <v>1</v>
      </c>
    </row>
    <row r="41" spans="3:52" x14ac:dyDescent="0.15">
      <c r="C41" s="66" t="s">
        <v>35</v>
      </c>
      <c r="D41" s="44"/>
      <c r="E41" s="152">
        <v>0</v>
      </c>
      <c r="F41" s="21" t="e">
        <f>E41/E$15</f>
        <v>#DIV/0!</v>
      </c>
      <c r="H41" s="149">
        <v>0</v>
      </c>
      <c r="I41" s="140" t="e">
        <f>H41/H$15</f>
        <v>#DIV/0!</v>
      </c>
      <c r="AS41" s="7"/>
    </row>
    <row r="42" spans="3:52" ht="14" thickBot="1" x14ac:dyDescent="0.2">
      <c r="C42" s="26"/>
      <c r="D42" s="44"/>
      <c r="E42" s="165" t="s">
        <v>1</v>
      </c>
      <c r="F42" s="22"/>
      <c r="H42" s="144"/>
      <c r="I42" s="141"/>
    </row>
    <row r="43" spans="3:52" ht="18" thickTop="1" thickBot="1" x14ac:dyDescent="0.35">
      <c r="C43" s="31" t="s">
        <v>7</v>
      </c>
      <c r="D43" s="11"/>
      <c r="E43" s="62">
        <f>E38-(E40+E41)</f>
        <v>0</v>
      </c>
      <c r="F43" s="67" t="e">
        <f>E43/E$15</f>
        <v>#DIV/0!</v>
      </c>
      <c r="H43" s="147">
        <f>+H38-(H40+H41)</f>
        <v>0</v>
      </c>
      <c r="I43" s="162" t="e">
        <f>H43/H$15</f>
        <v>#DIV/0!</v>
      </c>
      <c r="AR43" s="9"/>
      <c r="AS43" s="5"/>
      <c r="AT43" s="5"/>
      <c r="AU43" s="5"/>
      <c r="AV43" s="5"/>
      <c r="AW43" s="5"/>
      <c r="AX43" s="5"/>
      <c r="AY43" s="5"/>
      <c r="AZ43" s="5"/>
    </row>
    <row r="44" spans="3:52" ht="14" thickTop="1" x14ac:dyDescent="0.15">
      <c r="C44" s="32"/>
      <c r="D44" s="44"/>
      <c r="E44" s="37"/>
      <c r="F44" s="16"/>
      <c r="H44" s="144"/>
      <c r="I44" s="138"/>
    </row>
    <row r="45" spans="3:52" x14ac:dyDescent="0.15">
      <c r="C45" s="55" t="s">
        <v>30</v>
      </c>
      <c r="D45" s="44"/>
      <c r="E45" s="38">
        <f>+$F$49*E43</f>
        <v>0</v>
      </c>
      <c r="F45" s="21" t="e">
        <f>E45/E$15</f>
        <v>#DIV/0!</v>
      </c>
      <c r="H45" s="148">
        <f>+H43*F49</f>
        <v>0</v>
      </c>
      <c r="I45" s="140" t="e">
        <f>H45/H$15</f>
        <v>#DIV/0!</v>
      </c>
      <c r="AS45" s="7" t="s">
        <v>1</v>
      </c>
    </row>
    <row r="46" spans="3:52" ht="14" thickBot="1" x14ac:dyDescent="0.2">
      <c r="C46" s="32"/>
      <c r="D46" s="44"/>
      <c r="E46" s="41"/>
      <c r="F46" s="22"/>
      <c r="H46" s="144"/>
      <c r="I46" s="141"/>
    </row>
    <row r="47" spans="3:52" ht="18" thickTop="1" thickBot="1" x14ac:dyDescent="0.35">
      <c r="C47" s="33" t="s">
        <v>8</v>
      </c>
      <c r="D47" s="11"/>
      <c r="E47" s="60">
        <f>E43-E45</f>
        <v>0</v>
      </c>
      <c r="F47" s="61" t="e">
        <f>E47/E$15</f>
        <v>#DIV/0!</v>
      </c>
      <c r="H47" s="147">
        <f>+H43-H45</f>
        <v>0</v>
      </c>
      <c r="I47" s="133" t="e">
        <f>H47/H$15</f>
        <v>#DIV/0!</v>
      </c>
      <c r="AR47" s="9"/>
      <c r="AS47" s="12" t="s">
        <v>1</v>
      </c>
      <c r="AT47" s="12" t="s">
        <v>1</v>
      </c>
      <c r="AU47" s="5"/>
      <c r="AV47" s="5"/>
      <c r="AW47" s="5"/>
      <c r="AX47" s="5"/>
      <c r="AY47" s="5"/>
      <c r="AZ47" s="5"/>
    </row>
    <row r="48" spans="3:52" ht="15" thickTop="1" thickBot="1" x14ac:dyDescent="0.2">
      <c r="C48" s="49"/>
      <c r="E48" s="47"/>
      <c r="P48" s="4"/>
    </row>
    <row r="49" spans="3:42" ht="15" thickTop="1" thickBot="1" x14ac:dyDescent="0.2">
      <c r="D49" s="48"/>
      <c r="E49" s="43" t="s">
        <v>9</v>
      </c>
      <c r="F49" s="150">
        <v>0.15</v>
      </c>
      <c r="AP49" s="13" t="s">
        <v>1</v>
      </c>
    </row>
    <row r="50" spans="3:42" ht="14" thickTop="1" x14ac:dyDescent="0.15">
      <c r="I50" s="15"/>
    </row>
    <row r="51" spans="3:42" x14ac:dyDescent="0.15">
      <c r="I51" s="15"/>
    </row>
    <row r="52" spans="3:42" ht="24" x14ac:dyDescent="0.25">
      <c r="C52" s="156"/>
      <c r="H52"/>
    </row>
    <row r="53" spans="3:42" x14ac:dyDescent="0.15">
      <c r="H53"/>
    </row>
    <row r="54" spans="3:42" ht="24" x14ac:dyDescent="0.25">
      <c r="C54" s="156"/>
      <c r="H54"/>
    </row>
    <row r="55" spans="3:42" x14ac:dyDescent="0.15">
      <c r="H55"/>
    </row>
    <row r="56" spans="3:42" ht="24" x14ac:dyDescent="0.25">
      <c r="C56" s="156"/>
      <c r="H56"/>
    </row>
    <row r="57" spans="3:42" x14ac:dyDescent="0.15">
      <c r="H57"/>
    </row>
    <row r="58" spans="3:42" ht="24" x14ac:dyDescent="0.25">
      <c r="C58" s="156"/>
      <c r="H58"/>
    </row>
    <row r="59" spans="3:42" ht="24" x14ac:dyDescent="0.25">
      <c r="C59" s="156"/>
      <c r="H59"/>
    </row>
    <row r="60" spans="3:42" x14ac:dyDescent="0.15">
      <c r="H60"/>
    </row>
    <row r="61" spans="3:42" x14ac:dyDescent="0.15">
      <c r="H61"/>
    </row>
    <row r="62" spans="3:42" x14ac:dyDescent="0.15">
      <c r="H62"/>
    </row>
    <row r="63" spans="3:42" x14ac:dyDescent="0.15">
      <c r="H63"/>
    </row>
    <row r="64" spans="3:42" x14ac:dyDescent="0.15">
      <c r="H64"/>
    </row>
    <row r="65" spans="8:8" x14ac:dyDescent="0.15">
      <c r="H65"/>
    </row>
    <row r="66" spans="8:8" x14ac:dyDescent="0.15">
      <c r="H66"/>
    </row>
    <row r="67" spans="8:8" x14ac:dyDescent="0.15">
      <c r="H67"/>
    </row>
    <row r="68" spans="8:8" x14ac:dyDescent="0.15">
      <c r="H68"/>
    </row>
    <row r="69" spans="8:8" x14ac:dyDescent="0.15">
      <c r="H69"/>
    </row>
    <row r="70" spans="8:8" x14ac:dyDescent="0.15">
      <c r="H70"/>
    </row>
    <row r="71" spans="8:8" x14ac:dyDescent="0.15">
      <c r="H71"/>
    </row>
    <row r="72" spans="8:8" x14ac:dyDescent="0.15">
      <c r="H72"/>
    </row>
    <row r="73" spans="8:8" x14ac:dyDescent="0.15">
      <c r="H73"/>
    </row>
    <row r="74" spans="8:8" x14ac:dyDescent="0.15">
      <c r="H74"/>
    </row>
    <row r="75" spans="8:8" x14ac:dyDescent="0.15">
      <c r="H75"/>
    </row>
    <row r="76" spans="8:8" x14ac:dyDescent="0.15">
      <c r="H76"/>
    </row>
    <row r="77" spans="8:8" x14ac:dyDescent="0.15">
      <c r="H77"/>
    </row>
    <row r="78" spans="8:8" x14ac:dyDescent="0.15">
      <c r="H78"/>
    </row>
    <row r="79" spans="8:8" x14ac:dyDescent="0.15">
      <c r="H79"/>
    </row>
    <row r="80" spans="8:8" x14ac:dyDescent="0.15">
      <c r="H80"/>
    </row>
    <row r="81" spans="8:8" x14ac:dyDescent="0.15">
      <c r="H81"/>
    </row>
    <row r="82" spans="8:8" x14ac:dyDescent="0.15">
      <c r="H82"/>
    </row>
    <row r="83" spans="8:8" x14ac:dyDescent="0.15">
      <c r="H83"/>
    </row>
    <row r="84" spans="8:8" x14ac:dyDescent="0.15">
      <c r="H84"/>
    </row>
    <row r="85" spans="8:8" x14ac:dyDescent="0.15">
      <c r="H85"/>
    </row>
    <row r="86" spans="8:8" x14ac:dyDescent="0.15">
      <c r="H86"/>
    </row>
    <row r="87" spans="8:8" x14ac:dyDescent="0.15">
      <c r="H87"/>
    </row>
    <row r="88" spans="8:8" x14ac:dyDescent="0.15">
      <c r="H88"/>
    </row>
    <row r="89" spans="8:8" x14ac:dyDescent="0.15">
      <c r="H89"/>
    </row>
    <row r="90" spans="8:8" x14ac:dyDescent="0.15">
      <c r="H90"/>
    </row>
    <row r="91" spans="8:8" x14ac:dyDescent="0.15">
      <c r="H91"/>
    </row>
    <row r="92" spans="8:8" x14ac:dyDescent="0.15">
      <c r="H92"/>
    </row>
    <row r="93" spans="8:8" x14ac:dyDescent="0.15">
      <c r="H93"/>
    </row>
    <row r="94" spans="8:8" x14ac:dyDescent="0.15">
      <c r="H94"/>
    </row>
    <row r="95" spans="8:8" x14ac:dyDescent="0.15">
      <c r="H95"/>
    </row>
    <row r="96" spans="8:8" x14ac:dyDescent="0.15">
      <c r="H96"/>
    </row>
    <row r="97" spans="8:8" x14ac:dyDescent="0.15">
      <c r="H97"/>
    </row>
    <row r="98" spans="8:8" x14ac:dyDescent="0.15">
      <c r="H98"/>
    </row>
    <row r="99" spans="8:8" x14ac:dyDescent="0.15">
      <c r="H99"/>
    </row>
    <row r="100" spans="8:8" x14ac:dyDescent="0.15">
      <c r="H100"/>
    </row>
    <row r="101" spans="8:8" x14ac:dyDescent="0.15">
      <c r="H101"/>
    </row>
    <row r="102" spans="8:8" x14ac:dyDescent="0.15">
      <c r="H102"/>
    </row>
    <row r="103" spans="8:8" x14ac:dyDescent="0.15">
      <c r="H103"/>
    </row>
    <row r="104" spans="8:8" x14ac:dyDescent="0.15">
      <c r="H104"/>
    </row>
    <row r="105" spans="8:8" x14ac:dyDescent="0.15">
      <c r="H105"/>
    </row>
    <row r="106" spans="8:8" x14ac:dyDescent="0.15">
      <c r="H106"/>
    </row>
    <row r="107" spans="8:8" x14ac:dyDescent="0.15">
      <c r="H107"/>
    </row>
    <row r="108" spans="8:8" x14ac:dyDescent="0.15">
      <c r="H108"/>
    </row>
    <row r="109" spans="8:8" x14ac:dyDescent="0.15">
      <c r="H109"/>
    </row>
    <row r="110" spans="8:8" x14ac:dyDescent="0.15">
      <c r="H110"/>
    </row>
    <row r="111" spans="8:8" x14ac:dyDescent="0.15">
      <c r="H111"/>
    </row>
    <row r="112" spans="8:8" x14ac:dyDescent="0.15">
      <c r="H112"/>
    </row>
    <row r="113" spans="8:8" x14ac:dyDescent="0.15">
      <c r="H113"/>
    </row>
    <row r="114" spans="8:8" x14ac:dyDescent="0.15">
      <c r="H114"/>
    </row>
    <row r="115" spans="8:8" x14ac:dyDescent="0.15">
      <c r="H115"/>
    </row>
    <row r="116" spans="8:8" x14ac:dyDescent="0.15">
      <c r="H116"/>
    </row>
    <row r="117" spans="8:8" x14ac:dyDescent="0.15">
      <c r="H117"/>
    </row>
    <row r="118" spans="8:8" x14ac:dyDescent="0.15">
      <c r="H118"/>
    </row>
    <row r="119" spans="8:8" x14ac:dyDescent="0.15">
      <c r="H119"/>
    </row>
    <row r="120" spans="8:8" x14ac:dyDescent="0.15">
      <c r="H120"/>
    </row>
    <row r="121" spans="8:8" x14ac:dyDescent="0.15">
      <c r="H121"/>
    </row>
    <row r="122" spans="8:8" x14ac:dyDescent="0.15">
      <c r="H122"/>
    </row>
    <row r="123" spans="8:8" x14ac:dyDescent="0.15">
      <c r="H123"/>
    </row>
    <row r="124" spans="8:8" x14ac:dyDescent="0.15">
      <c r="H124"/>
    </row>
    <row r="125" spans="8:8" x14ac:dyDescent="0.15">
      <c r="H125"/>
    </row>
    <row r="126" spans="8:8" x14ac:dyDescent="0.15">
      <c r="H126"/>
    </row>
    <row r="127" spans="8:8" x14ac:dyDescent="0.15">
      <c r="H127"/>
    </row>
    <row r="128" spans="8:8" x14ac:dyDescent="0.15">
      <c r="H128"/>
    </row>
    <row r="129" spans="8:8" x14ac:dyDescent="0.15">
      <c r="H129"/>
    </row>
    <row r="130" spans="8:8" x14ac:dyDescent="0.15">
      <c r="H130"/>
    </row>
    <row r="131" spans="8:8" x14ac:dyDescent="0.15">
      <c r="H131"/>
    </row>
    <row r="132" spans="8:8" x14ac:dyDescent="0.15">
      <c r="H132"/>
    </row>
    <row r="133" spans="8:8" x14ac:dyDescent="0.15">
      <c r="H133"/>
    </row>
    <row r="134" spans="8:8" x14ac:dyDescent="0.15">
      <c r="H134"/>
    </row>
    <row r="135" spans="8:8" x14ac:dyDescent="0.15">
      <c r="H135"/>
    </row>
    <row r="136" spans="8:8" x14ac:dyDescent="0.15">
      <c r="H136"/>
    </row>
    <row r="137" spans="8:8" x14ac:dyDescent="0.15">
      <c r="H137"/>
    </row>
    <row r="138" spans="8:8" x14ac:dyDescent="0.15">
      <c r="H138"/>
    </row>
    <row r="139" spans="8:8" x14ac:dyDescent="0.15">
      <c r="H139"/>
    </row>
    <row r="140" spans="8:8" x14ac:dyDescent="0.15">
      <c r="H140"/>
    </row>
    <row r="141" spans="8:8" x14ac:dyDescent="0.15">
      <c r="H141"/>
    </row>
    <row r="142" spans="8:8" x14ac:dyDescent="0.15">
      <c r="H142"/>
    </row>
    <row r="143" spans="8:8" x14ac:dyDescent="0.15">
      <c r="H143"/>
    </row>
    <row r="144" spans="8:8" x14ac:dyDescent="0.15">
      <c r="H144"/>
    </row>
    <row r="145" spans="8:8" x14ac:dyDescent="0.15">
      <c r="H145"/>
    </row>
    <row r="146" spans="8:8" x14ac:dyDescent="0.15">
      <c r="H146"/>
    </row>
    <row r="147" spans="8:8" x14ac:dyDescent="0.15">
      <c r="H147"/>
    </row>
    <row r="148" spans="8:8" x14ac:dyDescent="0.15">
      <c r="H148"/>
    </row>
    <row r="149" spans="8:8" x14ac:dyDescent="0.15">
      <c r="H149"/>
    </row>
    <row r="150" spans="8:8" x14ac:dyDescent="0.15">
      <c r="H150"/>
    </row>
    <row r="151" spans="8:8" x14ac:dyDescent="0.15">
      <c r="H151"/>
    </row>
    <row r="152" spans="8:8" x14ac:dyDescent="0.15">
      <c r="H152"/>
    </row>
    <row r="153" spans="8:8" x14ac:dyDescent="0.15">
      <c r="H153"/>
    </row>
    <row r="154" spans="8:8" x14ac:dyDescent="0.15">
      <c r="H154"/>
    </row>
    <row r="155" spans="8:8" x14ac:dyDescent="0.15">
      <c r="H155"/>
    </row>
    <row r="156" spans="8:8" x14ac:dyDescent="0.15">
      <c r="H156"/>
    </row>
    <row r="157" spans="8:8" x14ac:dyDescent="0.15">
      <c r="H157"/>
    </row>
    <row r="158" spans="8:8" x14ac:dyDescent="0.15">
      <c r="H158"/>
    </row>
    <row r="159" spans="8:8" x14ac:dyDescent="0.15">
      <c r="H159"/>
    </row>
    <row r="160" spans="8:8" x14ac:dyDescent="0.15">
      <c r="H160"/>
    </row>
    <row r="161" spans="8:8" x14ac:dyDescent="0.15">
      <c r="H161"/>
    </row>
    <row r="162" spans="8:8" x14ac:dyDescent="0.15">
      <c r="H162"/>
    </row>
    <row r="163" spans="8:8" x14ac:dyDescent="0.15">
      <c r="H163"/>
    </row>
    <row r="164" spans="8:8" x14ac:dyDescent="0.15">
      <c r="H164"/>
    </row>
    <row r="165" spans="8:8" x14ac:dyDescent="0.15">
      <c r="H165"/>
    </row>
    <row r="166" spans="8:8" x14ac:dyDescent="0.15">
      <c r="H166"/>
    </row>
    <row r="167" spans="8:8" x14ac:dyDescent="0.15">
      <c r="H167"/>
    </row>
    <row r="168" spans="8:8" x14ac:dyDescent="0.15">
      <c r="H168"/>
    </row>
    <row r="169" spans="8:8" x14ac:dyDescent="0.15">
      <c r="H169"/>
    </row>
    <row r="170" spans="8:8" x14ac:dyDescent="0.15">
      <c r="H170"/>
    </row>
    <row r="171" spans="8:8" x14ac:dyDescent="0.15">
      <c r="H171"/>
    </row>
    <row r="172" spans="8:8" x14ac:dyDescent="0.15">
      <c r="H172"/>
    </row>
    <row r="173" spans="8:8" x14ac:dyDescent="0.15">
      <c r="H173"/>
    </row>
    <row r="174" spans="8:8" x14ac:dyDescent="0.15">
      <c r="H174"/>
    </row>
    <row r="175" spans="8:8" x14ac:dyDescent="0.15">
      <c r="H175"/>
    </row>
    <row r="176" spans="8:8" x14ac:dyDescent="0.15">
      <c r="H176"/>
    </row>
    <row r="177" spans="8:8" x14ac:dyDescent="0.15">
      <c r="H177"/>
    </row>
    <row r="178" spans="8:8" x14ac:dyDescent="0.15">
      <c r="H178"/>
    </row>
    <row r="179" spans="8:8" x14ac:dyDescent="0.15">
      <c r="H179"/>
    </row>
    <row r="180" spans="8:8" x14ac:dyDescent="0.15">
      <c r="H180"/>
    </row>
    <row r="181" spans="8:8" x14ac:dyDescent="0.15">
      <c r="H181"/>
    </row>
    <row r="182" spans="8:8" x14ac:dyDescent="0.15">
      <c r="H182"/>
    </row>
    <row r="183" spans="8:8" x14ac:dyDescent="0.15">
      <c r="H183"/>
    </row>
    <row r="184" spans="8:8" x14ac:dyDescent="0.15">
      <c r="H184"/>
    </row>
    <row r="185" spans="8:8" x14ac:dyDescent="0.15">
      <c r="H185"/>
    </row>
    <row r="186" spans="8:8" x14ac:dyDescent="0.15">
      <c r="H186"/>
    </row>
    <row r="187" spans="8:8" x14ac:dyDescent="0.15">
      <c r="H187"/>
    </row>
    <row r="188" spans="8:8" x14ac:dyDescent="0.15">
      <c r="H188"/>
    </row>
    <row r="189" spans="8:8" x14ac:dyDescent="0.15">
      <c r="H189"/>
    </row>
    <row r="190" spans="8:8" x14ac:dyDescent="0.15">
      <c r="H190"/>
    </row>
    <row r="191" spans="8:8" x14ac:dyDescent="0.15">
      <c r="H191"/>
    </row>
    <row r="192" spans="8:8" x14ac:dyDescent="0.15">
      <c r="H192"/>
    </row>
    <row r="193" spans="8:8" x14ac:dyDescent="0.15">
      <c r="H193"/>
    </row>
    <row r="194" spans="8:8" x14ac:dyDescent="0.15">
      <c r="H194"/>
    </row>
    <row r="195" spans="8:8" x14ac:dyDescent="0.15">
      <c r="H195"/>
    </row>
    <row r="196" spans="8:8" x14ac:dyDescent="0.15">
      <c r="H196"/>
    </row>
    <row r="197" spans="8:8" ht="20" customHeight="1" x14ac:dyDescent="0.15">
      <c r="H197"/>
    </row>
    <row r="198" spans="8:8" ht="20" customHeight="1" x14ac:dyDescent="0.15">
      <c r="H198"/>
    </row>
    <row r="199" spans="8:8" ht="20" customHeight="1" x14ac:dyDescent="0.15">
      <c r="H199"/>
    </row>
    <row r="200" spans="8:8" x14ac:dyDescent="0.15">
      <c r="H200"/>
    </row>
    <row r="201" spans="8:8" ht="20" customHeight="1" x14ac:dyDescent="0.15">
      <c r="H201"/>
    </row>
    <row r="202" spans="8:8" ht="20" customHeight="1" x14ac:dyDescent="0.15">
      <c r="H202"/>
    </row>
    <row r="203" spans="8:8" ht="20" customHeight="1" x14ac:dyDescent="0.15">
      <c r="H203"/>
    </row>
    <row r="204" spans="8:8" ht="20" customHeight="1" x14ac:dyDescent="0.15">
      <c r="H204"/>
    </row>
    <row r="205" spans="8:8" ht="20" customHeight="1" x14ac:dyDescent="0.15">
      <c r="H205"/>
    </row>
    <row r="206" spans="8:8" ht="20" customHeight="1" x14ac:dyDescent="0.15">
      <c r="H206"/>
    </row>
    <row r="207" spans="8:8" ht="20" customHeight="1" x14ac:dyDescent="0.15">
      <c r="H207"/>
    </row>
    <row r="208" spans="8:8" ht="20" customHeight="1" x14ac:dyDescent="0.15">
      <c r="H208"/>
    </row>
    <row r="209" spans="8:8" ht="20" customHeight="1" x14ac:dyDescent="0.15">
      <c r="H209"/>
    </row>
    <row r="210" spans="8:8" ht="10" customHeight="1" x14ac:dyDescent="0.15">
      <c r="H210"/>
    </row>
    <row r="211" spans="8:8" ht="20" customHeight="1" x14ac:dyDescent="0.15">
      <c r="H211"/>
    </row>
    <row r="212" spans="8:8" ht="10" customHeight="1" x14ac:dyDescent="0.15">
      <c r="H212"/>
    </row>
    <row r="213" spans="8:8" ht="20" customHeight="1" x14ac:dyDescent="0.15">
      <c r="H213"/>
    </row>
    <row r="214" spans="8:8" ht="20" customHeight="1" x14ac:dyDescent="0.15">
      <c r="H214"/>
    </row>
    <row r="215" spans="8:8" ht="20" customHeight="1" x14ac:dyDescent="0.15">
      <c r="H215"/>
    </row>
    <row r="216" spans="8:8" ht="20" customHeight="1" x14ac:dyDescent="0.15">
      <c r="H216"/>
    </row>
    <row r="217" spans="8:8" ht="10" customHeight="1" x14ac:dyDescent="0.15">
      <c r="H217"/>
    </row>
    <row r="218" spans="8:8" ht="20" customHeight="1" x14ac:dyDescent="0.15">
      <c r="H218"/>
    </row>
    <row r="219" spans="8:8" ht="10" customHeight="1" x14ac:dyDescent="0.15">
      <c r="H219"/>
    </row>
    <row r="220" spans="8:8" ht="20" customHeight="1" x14ac:dyDescent="0.15">
      <c r="H220"/>
    </row>
    <row r="221" spans="8:8" ht="10" customHeight="1" x14ac:dyDescent="0.15">
      <c r="H221"/>
    </row>
    <row r="222" spans="8:8" ht="20" customHeight="1" x14ac:dyDescent="0.15">
      <c r="H222"/>
    </row>
    <row r="223" spans="8:8" ht="20" customHeight="1" x14ac:dyDescent="0.15">
      <c r="H223"/>
    </row>
    <row r="224" spans="8:8" ht="20" customHeight="1" x14ac:dyDescent="0.15">
      <c r="H224"/>
    </row>
    <row r="225" spans="8:8" ht="20" customHeight="1" x14ac:dyDescent="0.15">
      <c r="H225"/>
    </row>
    <row r="226" spans="8:8" ht="20" customHeight="1" x14ac:dyDescent="0.15">
      <c r="H226"/>
    </row>
    <row r="227" spans="8:8" ht="20" customHeight="1" x14ac:dyDescent="0.15">
      <c r="H227"/>
    </row>
    <row r="228" spans="8:8" ht="20" customHeight="1" x14ac:dyDescent="0.15">
      <c r="H228"/>
    </row>
    <row r="229" spans="8:8" ht="20" customHeight="1" x14ac:dyDescent="0.15">
      <c r="H229"/>
    </row>
    <row r="230" spans="8:8" ht="20" customHeight="1" x14ac:dyDescent="0.15">
      <c r="H230"/>
    </row>
    <row r="231" spans="8:8" ht="10" customHeight="1" x14ac:dyDescent="0.15">
      <c r="H231"/>
    </row>
    <row r="232" spans="8:8" ht="20" customHeight="1" x14ac:dyDescent="0.15">
      <c r="H232"/>
    </row>
    <row r="233" spans="8:8" ht="10" customHeight="1" x14ac:dyDescent="0.15">
      <c r="H233"/>
    </row>
    <row r="234" spans="8:8" ht="20" customHeight="1" x14ac:dyDescent="0.15">
      <c r="H234"/>
    </row>
    <row r="235" spans="8:8" ht="20" customHeight="1" x14ac:dyDescent="0.15">
      <c r="H235"/>
    </row>
    <row r="236" spans="8:8" ht="10" customHeight="1" x14ac:dyDescent="0.15">
      <c r="H236"/>
    </row>
    <row r="237" spans="8:8" ht="20" customHeight="1" x14ac:dyDescent="0.15">
      <c r="H237"/>
    </row>
    <row r="238" spans="8:8" ht="10" customHeight="1" x14ac:dyDescent="0.15">
      <c r="H238"/>
    </row>
    <row r="239" spans="8:8" ht="20" customHeight="1" x14ac:dyDescent="0.15">
      <c r="H239"/>
    </row>
    <row r="240" spans="8:8" ht="10" customHeight="1" x14ac:dyDescent="0.15">
      <c r="H240"/>
    </row>
    <row r="241" spans="8:8" ht="20" customHeight="1" x14ac:dyDescent="0.15">
      <c r="H241"/>
    </row>
    <row r="242" spans="8:8" ht="20" customHeight="1" x14ac:dyDescent="0.15">
      <c r="H242"/>
    </row>
    <row r="243" spans="8:8" ht="20" customHeight="1" x14ac:dyDescent="0.15">
      <c r="H243"/>
    </row>
    <row r="244" spans="8:8" x14ac:dyDescent="0.15">
      <c r="H244"/>
    </row>
    <row r="245" spans="8:8" x14ac:dyDescent="0.15">
      <c r="H245"/>
    </row>
  </sheetData>
  <mergeCells count="9">
    <mergeCell ref="E4:I4"/>
    <mergeCell ref="H6:I10"/>
    <mergeCell ref="K14:K16"/>
    <mergeCell ref="K11:S12"/>
    <mergeCell ref="T14:T16"/>
    <mergeCell ref="S14:S16"/>
    <mergeCell ref="Q14:Q16"/>
    <mergeCell ref="O14:O16"/>
    <mergeCell ref="M14:M16"/>
  </mergeCells>
  <hyperlinks>
    <hyperlink ref="E4:I4" r:id="rId1" display="2 — La méthode du coût majoré du rendement désiré sur le capital investi_x0009__x0009__x0009_" xr:uid="{2DD86FE1-539C-4B42-9FBD-12EFA1EEF81C}"/>
  </hyperlinks>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Pizza</vt:lpstr>
      <vt:lpstr>Calcul CmO et PmO</vt:lpstr>
      <vt:lpstr>État des Résultats</vt:lpstr>
      <vt:lpstr>'État des Résultats'!Zone_d_impression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Christian Latour</cp:lastModifiedBy>
  <dcterms:created xsi:type="dcterms:W3CDTF">2017-02-09T14:20:45Z</dcterms:created>
  <dcterms:modified xsi:type="dcterms:W3CDTF">2024-04-09T13:44:48Z</dcterms:modified>
</cp:coreProperties>
</file>