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7800" windowHeight="1948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E37" i="1"/>
  <c r="E42" i="1"/>
  <c r="E44" i="1"/>
  <c r="E46" i="1"/>
  <c r="F46" i="1"/>
  <c r="F44" i="1"/>
  <c r="F42" i="1"/>
  <c r="F37" i="1"/>
  <c r="F25" i="1"/>
  <c r="F23" i="1"/>
  <c r="F21" i="1"/>
  <c r="F20" i="1"/>
  <c r="F39" i="1"/>
  <c r="F35" i="1"/>
  <c r="F34" i="1"/>
  <c r="F33" i="1"/>
  <c r="F32" i="1"/>
  <c r="F31" i="1"/>
  <c r="F30" i="1"/>
  <c r="F29" i="1"/>
  <c r="F28" i="1"/>
  <c r="E14" i="1"/>
  <c r="F6" i="1"/>
  <c r="C9" i="1"/>
  <c r="F19" i="1"/>
  <c r="E20" i="1"/>
  <c r="F11" i="1"/>
  <c r="E21" i="1"/>
  <c r="E23" i="1"/>
  <c r="E25" i="1"/>
  <c r="F40" i="1"/>
  <c r="F27" i="1"/>
  <c r="F16" i="1"/>
  <c r="F13" i="1"/>
  <c r="F12" i="1"/>
  <c r="F14" i="1"/>
</calcChain>
</file>

<file path=xl/sharedStrings.xml><?xml version="1.0" encoding="utf-8"?>
<sst xmlns="http://schemas.openxmlformats.org/spreadsheetml/2006/main" count="49" uniqueCount="38">
  <si>
    <t>Nombre de places</t>
  </si>
  <si>
    <t xml:space="preserve"> </t>
  </si>
  <si>
    <t>(%)</t>
  </si>
  <si>
    <t>Revenus</t>
  </si>
  <si>
    <t>Nourriture</t>
    <phoneticPr fontId="0" type="noConversion"/>
  </si>
  <si>
    <t>Boisson</t>
  </si>
  <si>
    <t>Autres revenus</t>
  </si>
  <si>
    <t xml:space="preserve">   Total des revenus</t>
  </si>
  <si>
    <t>Total des salaires</t>
  </si>
  <si>
    <t xml:space="preserve">   Total des coûts de la main-d’œuvre</t>
  </si>
  <si>
    <t xml:space="preserve">Frais d’occupation </t>
  </si>
  <si>
    <t xml:space="preserve">Services publics </t>
  </si>
  <si>
    <t xml:space="preserve">Autres dépenses </t>
  </si>
  <si>
    <t xml:space="preserve">   Total des frais d’exploitation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</si>
  <si>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</si>
  <si>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</si>
  <si>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</si>
  <si>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</si>
  <si>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</si>
  <si>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</si>
  <si>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</si>
  <si>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Rev/Place/Jour =</t>
  </si>
  <si>
    <t>Résultats</t>
  </si>
  <si>
    <t>Total des avantages sociaux</t>
  </si>
  <si>
    <t>Revenus annuels par place</t>
  </si>
  <si>
    <t xml:space="preserve">   Marge bénéficiaire brute</t>
  </si>
  <si>
    <t xml:space="preserve">   « Prime Cost »</t>
  </si>
  <si>
    <t xml:space="preserve">Coût direct d’exploitation </t>
  </si>
  <si>
    <t xml:space="preserve">Musique &amp; Divertissement </t>
  </si>
  <si>
    <t>Marketing &amp; Communication marketing</t>
  </si>
  <si>
    <t>Administration &amp; Frais généraux</t>
  </si>
  <si>
    <t xml:space="preserve">Entretien &amp; Réparations </t>
  </si>
  <si>
    <t>Coût des produits vendus</t>
  </si>
  <si>
    <t xml:space="preserve">Coût de la main-d’œuvre </t>
  </si>
  <si>
    <t>Restaurant Le Réfectoire Inc.</t>
  </si>
  <si>
    <t>20XX</t>
  </si>
  <si>
    <t>Résultats d’exploitation</t>
  </si>
  <si>
    <t>Pour la période du 1er janvier 20XX au 31 décembre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</si>
</sst>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3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u val="singleAccounting"/>
      <sz val="10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4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3" borderId="7" xfId="0" applyNumberFormat="1" applyFill="1" applyBorder="1" applyAlignment="1"/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/>
    <xf numFmtId="0" fontId="0" fillId="4" borderId="0" xfId="0" applyFill="1"/>
    <xf numFmtId="0" fontId="1" fillId="0" borderId="2" xfId="0" applyFont="1" applyBorder="1"/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0" borderId="0" xfId="0" applyFont="1" applyFill="1"/>
    <xf numFmtId="0" fontId="0" fillId="0" borderId="13" xfId="0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10" fontId="2" fillId="5" borderId="20" xfId="0" applyNumberFormat="1" applyFont="1" applyFill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0" fontId="5" fillId="0" borderId="0" xfId="0" applyFont="1" applyFill="1" applyBorder="1"/>
    <xf numFmtId="0" fontId="0" fillId="7" borderId="2" xfId="0" applyFill="1" applyBorder="1"/>
    <xf numFmtId="0" fontId="0" fillId="7" borderId="0" xfId="0" applyFill="1" applyBorder="1"/>
    <xf numFmtId="0" fontId="0" fillId="0" borderId="0" xfId="0" applyBorder="1"/>
    <xf numFmtId="0" fontId="0" fillId="0" borderId="18" xfId="0" applyFill="1" applyBorder="1"/>
    <xf numFmtId="0" fontId="6" fillId="0" borderId="2" xfId="0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9" fillId="8" borderId="0" xfId="0" applyNumberFormat="1" applyFont="1" applyFill="1" applyBorder="1"/>
    <xf numFmtId="0" fontId="2" fillId="9" borderId="22" xfId="0" applyFont="1" applyFill="1" applyBorder="1"/>
    <xf numFmtId="9" fontId="10" fillId="9" borderId="23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2" fillId="3" borderId="5" xfId="1" applyNumberFormat="1" applyFont="1" applyFill="1" applyBorder="1" applyAlignment="1">
      <alignment horizontal="center"/>
    </xf>
    <xf numFmtId="0" fontId="0" fillId="5" borderId="14" xfId="0" applyFill="1" applyBorder="1" applyAlignment="1"/>
    <xf numFmtId="10" fontId="0" fillId="5" borderId="15" xfId="0" applyNumberFormat="1" applyFill="1" applyBorder="1" applyAlignment="1"/>
    <xf numFmtId="44" fontId="3" fillId="5" borderId="6" xfId="0" applyNumberFormat="1" applyFont="1" applyFill="1" applyBorder="1"/>
    <xf numFmtId="44" fontId="0" fillId="5" borderId="6" xfId="1" applyFont="1" applyFill="1" applyBorder="1"/>
    <xf numFmtId="44" fontId="3" fillId="5" borderId="19" xfId="1" applyFont="1" applyFill="1" applyBorder="1"/>
    <xf numFmtId="10" fontId="7" fillId="5" borderId="20" xfId="0" applyNumberFormat="1" applyFont="1" applyFill="1" applyBorder="1"/>
    <xf numFmtId="7" fontId="3" fillId="5" borderId="6" xfId="1" applyNumberFormat="1" applyFont="1" applyFill="1" applyBorder="1"/>
    <xf numFmtId="7" fontId="0" fillId="5" borderId="9" xfId="1" applyNumberFormat="1" applyFont="1" applyFill="1" applyBorder="1"/>
    <xf numFmtId="44" fontId="2" fillId="5" borderId="19" xfId="1" applyFont="1" applyFill="1" applyBorder="1"/>
    <xf numFmtId="44" fontId="3" fillId="5" borderId="6" xfId="1" applyFont="1" applyFill="1" applyBorder="1"/>
    <xf numFmtId="10" fontId="2" fillId="5" borderId="20" xfId="1" applyNumberFormat="1" applyFont="1" applyFill="1" applyBorder="1"/>
    <xf numFmtId="164" fontId="2" fillId="3" borderId="4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5" borderId="7" xfId="0" applyNumberFormat="1" applyFont="1" applyFill="1" applyBorder="1" applyProtection="1"/>
  </cellXfs>
  <cellStyles count="52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E1" sqref="E1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2.33203125" style="1" customWidth="1"/>
    <col min="5" max="5" width="14.6640625" customWidth="1"/>
    <col min="6" max="6" width="9.1640625" customWidth="1"/>
    <col min="7" max="7" width="8.3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>
      <c r="AN1"/>
      <c r="AO1"/>
    </row>
    <row r="2" spans="2:52" ht="13" thickTop="1">
      <c r="C2" s="68" t="s">
        <v>34</v>
      </c>
      <c r="AL2" t="s">
        <v>1</v>
      </c>
      <c r="AN2"/>
      <c r="AO2"/>
      <c r="AS2" s="2"/>
      <c r="AT2" s="2"/>
      <c r="AU2" s="2"/>
      <c r="AV2" s="2"/>
      <c r="AW2" s="2"/>
      <c r="AX2" s="2"/>
      <c r="AY2" s="2"/>
      <c r="AZ2" s="2"/>
    </row>
    <row r="3" spans="2:52">
      <c r="C3" s="69" t="s">
        <v>36</v>
      </c>
      <c r="AL3" t="s">
        <v>1</v>
      </c>
      <c r="AN3"/>
      <c r="AO3"/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70" t="s">
        <v>37</v>
      </c>
      <c r="V4" s="1"/>
      <c r="Y4" s="1"/>
      <c r="AB4" s="1"/>
      <c r="AN4"/>
      <c r="AO4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51"/>
      <c r="V5" s="1"/>
      <c r="Y5" s="1"/>
      <c r="AB5" s="1"/>
      <c r="AN5"/>
      <c r="AO5"/>
      <c r="AS5" s="2"/>
      <c r="AT5" s="2"/>
      <c r="AU5" s="2"/>
      <c r="AV5" s="2"/>
      <c r="AW5" s="2"/>
      <c r="AX5" s="2"/>
      <c r="AY5" s="2"/>
      <c r="AZ5" s="2"/>
    </row>
    <row r="6" spans="2:52" ht="16" thickTop="1">
      <c r="C6" s="71" t="s">
        <v>0</v>
      </c>
      <c r="D6" s="2"/>
      <c r="E6" s="64" t="s">
        <v>21</v>
      </c>
      <c r="F6" s="52">
        <f>+E14/$C$7/365</f>
        <v>32.876712328767127</v>
      </c>
      <c r="G6" s="3"/>
      <c r="J6"/>
      <c r="M6"/>
      <c r="AE6"/>
      <c r="AH6"/>
      <c r="AK6"/>
      <c r="AN6"/>
      <c r="AO6"/>
      <c r="AR6" s="4"/>
      <c r="AU6" s="4"/>
      <c r="AV6" s="4"/>
      <c r="AW6" s="4"/>
      <c r="AX6" s="4"/>
      <c r="AY6" s="4"/>
      <c r="AZ6" s="4"/>
    </row>
    <row r="7" spans="2:52">
      <c r="C7" s="50">
        <v>100</v>
      </c>
      <c r="D7" s="5"/>
      <c r="E7" s="67" t="s">
        <v>1</v>
      </c>
      <c r="F7" s="6"/>
      <c r="G7" s="3"/>
      <c r="J7"/>
      <c r="M7"/>
      <c r="AE7"/>
      <c r="AH7"/>
      <c r="AK7"/>
      <c r="AN7"/>
      <c r="AO7"/>
      <c r="AR7" s="4"/>
      <c r="AU7" s="4"/>
      <c r="AV7" s="4"/>
      <c r="AW7" s="4"/>
      <c r="AX7" s="4"/>
      <c r="AY7" s="4"/>
      <c r="AZ7" s="4"/>
    </row>
    <row r="8" spans="2:52">
      <c r="C8" s="72" t="s">
        <v>24</v>
      </c>
      <c r="D8" s="5"/>
      <c r="E8" s="7" t="s">
        <v>22</v>
      </c>
      <c r="F8" s="8" t="s">
        <v>2</v>
      </c>
      <c r="G8" s="9"/>
      <c r="J8"/>
      <c r="M8"/>
      <c r="AE8"/>
      <c r="AH8"/>
      <c r="AK8"/>
      <c r="AN8"/>
      <c r="AO8"/>
      <c r="AR8" s="2"/>
      <c r="AU8" s="2"/>
      <c r="AV8" s="2"/>
      <c r="AW8" s="2"/>
      <c r="AX8" s="2"/>
      <c r="AY8" s="2"/>
      <c r="AZ8" s="2"/>
    </row>
    <row r="9" spans="2:52" ht="13" thickBot="1">
      <c r="C9" s="65">
        <f>+E14/C7</f>
        <v>12000</v>
      </c>
      <c r="D9" s="5"/>
      <c r="E9" s="66" t="s">
        <v>35</v>
      </c>
      <c r="F9" s="10" t="s">
        <v>1</v>
      </c>
      <c r="G9" s="11"/>
      <c r="J9"/>
      <c r="M9"/>
      <c r="AE9"/>
      <c r="AH9"/>
      <c r="AK9"/>
      <c r="AN9"/>
      <c r="AO9"/>
      <c r="AR9" s="2"/>
      <c r="AU9" s="2"/>
      <c r="AV9" s="2"/>
      <c r="AW9" s="2"/>
      <c r="AX9" s="2"/>
      <c r="AY9" s="2"/>
      <c r="AZ9" s="2"/>
    </row>
    <row r="10" spans="2:52">
      <c r="C10" s="12" t="s">
        <v>3</v>
      </c>
      <c r="D10" s="5"/>
      <c r="E10" s="53"/>
      <c r="F10" s="54"/>
      <c r="J10"/>
      <c r="M10"/>
      <c r="AE10"/>
      <c r="AH10"/>
      <c r="AK10"/>
      <c r="AN10"/>
      <c r="AO10"/>
      <c r="AR10" s="2"/>
      <c r="AU10" s="2"/>
      <c r="AV10" s="2"/>
      <c r="AW10" s="2"/>
      <c r="AX10" s="2"/>
      <c r="AY10" s="2"/>
      <c r="AZ10" s="2"/>
    </row>
    <row r="11" spans="2:52">
      <c r="C11" s="14" t="s">
        <v>4</v>
      </c>
      <c r="D11" s="2"/>
      <c r="E11" s="55">
        <v>960000</v>
      </c>
      <c r="F11" s="73">
        <f>E11/E14</f>
        <v>0.8</v>
      </c>
      <c r="J11"/>
      <c r="M11"/>
      <c r="AE11"/>
      <c r="AH11"/>
      <c r="AK11"/>
      <c r="AN11"/>
      <c r="AO11"/>
      <c r="AR11" s="2"/>
      <c r="AS11" s="2"/>
      <c r="AT11" s="2"/>
      <c r="AU11" s="2"/>
      <c r="AV11" s="2"/>
      <c r="AW11" s="2"/>
      <c r="AX11" s="2"/>
      <c r="AY11" s="2"/>
      <c r="AZ11" s="2"/>
    </row>
    <row r="12" spans="2:52">
      <c r="C12" s="16" t="s">
        <v>5</v>
      </c>
      <c r="D12" s="2"/>
      <c r="E12" s="55">
        <v>216000</v>
      </c>
      <c r="F12" s="73">
        <f>+E12/E14</f>
        <v>0.18</v>
      </c>
      <c r="J12"/>
      <c r="M12"/>
      <c r="AE12"/>
      <c r="AH12"/>
      <c r="AK12"/>
      <c r="AN12"/>
      <c r="AO1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3" thickBot="1">
      <c r="C13" s="17" t="s">
        <v>6</v>
      </c>
      <c r="D13" s="2"/>
      <c r="E13" s="55">
        <v>24000</v>
      </c>
      <c r="F13" s="73">
        <f>+E13/E14</f>
        <v>0.02</v>
      </c>
      <c r="J13"/>
      <c r="M13"/>
      <c r="AE13"/>
      <c r="AH13"/>
      <c r="AK13"/>
      <c r="AN13"/>
      <c r="AO13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3" thickBot="1">
      <c r="C14" s="18" t="s">
        <v>7</v>
      </c>
      <c r="D14" s="19"/>
      <c r="E14" s="20">
        <f>+SUM(E11:E13)</f>
        <v>1200000</v>
      </c>
      <c r="F14" s="21">
        <f>SUM(F11:F13)</f>
        <v>1</v>
      </c>
      <c r="J14"/>
      <c r="M14"/>
      <c r="AE14"/>
      <c r="AH14"/>
      <c r="AK14"/>
      <c r="AN14"/>
      <c r="AO14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2:52">
      <c r="C15" s="23"/>
      <c r="D15" s="2"/>
      <c r="E15" s="56"/>
      <c r="F15" s="15"/>
      <c r="J15"/>
      <c r="M15"/>
      <c r="AE15"/>
      <c r="AH15"/>
      <c r="AK15"/>
      <c r="AN15"/>
      <c r="AO15"/>
      <c r="AR15" s="2"/>
      <c r="AS15" s="2"/>
      <c r="AT15" s="2"/>
      <c r="AU15" s="2"/>
      <c r="AV15" s="2"/>
      <c r="AW15" s="2"/>
      <c r="AX15" s="2"/>
      <c r="AY15" s="2"/>
      <c r="AZ15" s="2"/>
    </row>
    <row r="16" spans="2:52">
      <c r="B16" s="24"/>
      <c r="C16" s="25" t="s">
        <v>32</v>
      </c>
      <c r="D16" s="26"/>
      <c r="E16" s="57">
        <v>360000</v>
      </c>
      <c r="F16" s="58">
        <f>+E16/E14</f>
        <v>0.3</v>
      </c>
      <c r="J16"/>
      <c r="M16"/>
      <c r="AE16"/>
      <c r="AH16"/>
      <c r="AK16"/>
      <c r="AN16"/>
      <c r="AO16"/>
      <c r="AR16" s="2"/>
      <c r="AS16" s="2"/>
      <c r="AT16" s="27" t="s">
        <v>1</v>
      </c>
      <c r="AU16" s="2"/>
      <c r="AV16" s="2"/>
      <c r="AW16" s="2"/>
      <c r="AX16" s="2"/>
      <c r="AY16" s="2"/>
      <c r="AZ16" s="2"/>
    </row>
    <row r="17" spans="3:52">
      <c r="C17" s="16"/>
      <c r="D17" s="2"/>
      <c r="E17" s="56"/>
      <c r="F17" s="15"/>
      <c r="J17"/>
      <c r="M17"/>
      <c r="AE17"/>
      <c r="AH17"/>
      <c r="AK17"/>
      <c r="AN17"/>
      <c r="AO17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28" t="s">
        <v>33</v>
      </c>
      <c r="D18" s="2"/>
      <c r="E18" s="56"/>
      <c r="F18" s="15"/>
      <c r="J18"/>
      <c r="M18"/>
      <c r="AE18"/>
      <c r="AH18"/>
      <c r="AK18"/>
      <c r="AN18"/>
      <c r="AO18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16" t="s">
        <v>8</v>
      </c>
      <c r="D19" s="2"/>
      <c r="E19" s="59">
        <v>320000</v>
      </c>
      <c r="F19" s="15">
        <f>+E19/E14</f>
        <v>0.26666666666666666</v>
      </c>
      <c r="J19"/>
      <c r="M19"/>
      <c r="AE19"/>
      <c r="AH19"/>
      <c r="AK19"/>
      <c r="AN19"/>
      <c r="AO19"/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17" t="s">
        <v>23</v>
      </c>
      <c r="D20" s="29"/>
      <c r="E20" s="60">
        <f>0.2*E19</f>
        <v>64000</v>
      </c>
      <c r="F20" s="30">
        <f>E20/E$14</f>
        <v>5.3333333333333337E-2</v>
      </c>
      <c r="J20"/>
      <c r="M20"/>
      <c r="AE20"/>
      <c r="AH20"/>
      <c r="AK20"/>
      <c r="AN20"/>
      <c r="AO20"/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31" t="s">
        <v>9</v>
      </c>
      <c r="D21" s="32"/>
      <c r="E21" s="61">
        <f>SUM(E19:E20)</f>
        <v>384000</v>
      </c>
      <c r="F21" s="33">
        <f>E21/E$14</f>
        <v>0.32</v>
      </c>
      <c r="J21"/>
      <c r="M21"/>
      <c r="AE21"/>
      <c r="AH21"/>
      <c r="AK21"/>
      <c r="AN21"/>
      <c r="AO21"/>
      <c r="AR21" s="2"/>
      <c r="AS21" s="27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16"/>
      <c r="D22" s="2"/>
      <c r="E22" s="56"/>
      <c r="F22" s="15"/>
      <c r="J22"/>
      <c r="M22"/>
      <c r="AE22"/>
      <c r="AH22"/>
      <c r="AK22"/>
      <c r="AN22"/>
      <c r="AO22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31" t="s">
        <v>26</v>
      </c>
      <c r="D23" s="32"/>
      <c r="E23" s="61">
        <f>E16+E21</f>
        <v>744000</v>
      </c>
      <c r="F23" s="33">
        <f>E23/E$14</f>
        <v>0.62</v>
      </c>
      <c r="J23"/>
      <c r="M23"/>
      <c r="AE23"/>
      <c r="AH23"/>
      <c r="AK23"/>
      <c r="AN23"/>
      <c r="AO23"/>
      <c r="AR23" s="34"/>
      <c r="AS23" s="2"/>
      <c r="AT23" s="2"/>
      <c r="AU23" s="2"/>
      <c r="AV23" s="2"/>
      <c r="AW23" s="2"/>
      <c r="AX23" s="2"/>
      <c r="AY23" s="2"/>
      <c r="AZ23" s="2"/>
    </row>
    <row r="24" spans="3:52">
      <c r="C24" s="16"/>
      <c r="D24" s="2"/>
      <c r="E24" s="56"/>
      <c r="F24" s="15"/>
      <c r="J24"/>
      <c r="M24"/>
      <c r="AE24"/>
      <c r="AH24"/>
      <c r="AK24"/>
      <c r="AN24"/>
      <c r="AO24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35" t="s">
        <v>25</v>
      </c>
      <c r="D25" s="19"/>
      <c r="E25" s="36">
        <f>E14-E23</f>
        <v>456000</v>
      </c>
      <c r="F25" s="21">
        <f>E25/E$14</f>
        <v>0.38</v>
      </c>
      <c r="J25"/>
      <c r="M25"/>
      <c r="AE25"/>
      <c r="AH25"/>
      <c r="AK25"/>
      <c r="AN25"/>
      <c r="AO25"/>
      <c r="AR25" s="37"/>
      <c r="AS25" s="19"/>
      <c r="AT25" s="19"/>
      <c r="AU25" s="19"/>
      <c r="AV25" s="19"/>
      <c r="AW25" s="19"/>
      <c r="AX25" s="19"/>
      <c r="AY25" s="19"/>
      <c r="AZ25" s="19"/>
    </row>
    <row r="26" spans="3:52">
      <c r="C26" s="16"/>
      <c r="D26" s="2"/>
      <c r="E26" s="56"/>
      <c r="F26" s="15"/>
      <c r="J26"/>
      <c r="M26"/>
      <c r="AE26"/>
      <c r="AH26"/>
      <c r="AK26"/>
      <c r="AN26"/>
      <c r="AO26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16" t="s">
        <v>10</v>
      </c>
      <c r="D27" s="2"/>
      <c r="E27" s="62">
        <v>96000</v>
      </c>
      <c r="F27" s="15">
        <f>E27/$E$14</f>
        <v>0.08</v>
      </c>
      <c r="J27"/>
      <c r="M27"/>
      <c r="AE27"/>
      <c r="AH27"/>
      <c r="AK27"/>
      <c r="AN27"/>
      <c r="AO27"/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38" t="s">
        <v>27</v>
      </c>
      <c r="D28" s="39"/>
      <c r="E28" s="62">
        <v>31000</v>
      </c>
      <c r="F28" s="15">
        <f t="shared" ref="F28:F35" si="0">E28/E$14</f>
        <v>2.5833333333333333E-2</v>
      </c>
      <c r="J28"/>
      <c r="M28"/>
      <c r="AE28"/>
      <c r="AH28"/>
      <c r="AK28"/>
      <c r="AN28"/>
      <c r="AO28"/>
      <c r="AR28" s="2"/>
      <c r="AS28" s="2"/>
    </row>
    <row r="29" spans="3:52">
      <c r="C29" s="38" t="s">
        <v>28</v>
      </c>
      <c r="D29" s="39"/>
      <c r="E29" s="62">
        <v>25000</v>
      </c>
      <c r="F29" s="15">
        <f t="shared" si="0"/>
        <v>2.0833333333333332E-2</v>
      </c>
      <c r="J29"/>
      <c r="M29"/>
      <c r="AE29"/>
      <c r="AH29"/>
      <c r="AK29"/>
      <c r="AN29"/>
      <c r="AO29"/>
      <c r="AR29" s="2"/>
      <c r="AS29" s="2"/>
    </row>
    <row r="30" spans="3:52">
      <c r="C30" s="38" t="s">
        <v>29</v>
      </c>
      <c r="D30" s="39"/>
      <c r="E30" s="62">
        <v>40000</v>
      </c>
      <c r="F30" s="15">
        <f t="shared" si="0"/>
        <v>3.3333333333333333E-2</v>
      </c>
      <c r="J30"/>
      <c r="M30"/>
      <c r="AE30"/>
      <c r="AH30"/>
      <c r="AK30"/>
      <c r="AN30"/>
      <c r="AO30"/>
      <c r="AR30" s="2"/>
      <c r="AS30" s="2"/>
    </row>
    <row r="31" spans="3:52">
      <c r="C31" s="16" t="s">
        <v>11</v>
      </c>
      <c r="D31" s="2"/>
      <c r="E31" s="62">
        <v>36000</v>
      </c>
      <c r="F31" s="15">
        <f t="shared" si="0"/>
        <v>0.03</v>
      </c>
      <c r="J31"/>
      <c r="M31"/>
      <c r="AE31"/>
      <c r="AH31"/>
      <c r="AK31"/>
      <c r="AN31"/>
      <c r="AO31"/>
      <c r="AR31" s="2"/>
      <c r="AS31" s="2"/>
    </row>
    <row r="32" spans="3:52">
      <c r="C32" s="16" t="s">
        <v>30</v>
      </c>
      <c r="D32" s="2"/>
      <c r="E32" s="62">
        <v>35000</v>
      </c>
      <c r="F32" s="15">
        <f t="shared" si="0"/>
        <v>2.9166666666666667E-2</v>
      </c>
      <c r="J32"/>
      <c r="M32"/>
      <c r="AE32"/>
      <c r="AH32"/>
      <c r="AK32"/>
      <c r="AN32"/>
      <c r="AO32"/>
      <c r="AR32" s="2"/>
      <c r="AS32" s="2"/>
    </row>
    <row r="33" spans="3:52">
      <c r="C33" s="16" t="s">
        <v>31</v>
      </c>
      <c r="D33" s="2"/>
      <c r="E33" s="62">
        <v>31000</v>
      </c>
      <c r="F33" s="15">
        <f t="shared" si="0"/>
        <v>2.5833333333333333E-2</v>
      </c>
      <c r="J33"/>
      <c r="M33"/>
      <c r="AE33"/>
      <c r="AH33"/>
      <c r="AK33"/>
      <c r="AN33"/>
      <c r="AO33"/>
      <c r="AR33" s="2"/>
      <c r="AS33" s="2"/>
    </row>
    <row r="34" spans="3:52">
      <c r="C34" s="16" t="s">
        <v>12</v>
      </c>
      <c r="D34" s="2"/>
      <c r="E34" s="62">
        <v>0</v>
      </c>
      <c r="F34" s="15">
        <f t="shared" si="0"/>
        <v>0</v>
      </c>
      <c r="J34"/>
      <c r="M34"/>
      <c r="AE34"/>
      <c r="AH34"/>
      <c r="AK34"/>
      <c r="AN34"/>
      <c r="AO34"/>
      <c r="AR34" s="2"/>
      <c r="AS34" s="2"/>
    </row>
    <row r="35" spans="3:52">
      <c r="C35" s="31" t="s">
        <v>13</v>
      </c>
      <c r="D35" s="41"/>
      <c r="E35" s="61">
        <f>SUM(E27:E34)</f>
        <v>294000</v>
      </c>
      <c r="F35" s="63">
        <f t="shared" si="0"/>
        <v>0.245</v>
      </c>
      <c r="J35"/>
      <c r="M35"/>
      <c r="AE35"/>
      <c r="AH35"/>
      <c r="AK35"/>
      <c r="AN35"/>
      <c r="AO35"/>
      <c r="AR35" s="2"/>
      <c r="AS35" s="27" t="s">
        <v>1</v>
      </c>
      <c r="AT35" s="2"/>
      <c r="AU35" s="2"/>
      <c r="AV35" s="2"/>
      <c r="AW35" s="2"/>
      <c r="AX35" s="2"/>
      <c r="AY35" s="2"/>
      <c r="AZ35" s="2"/>
    </row>
    <row r="36" spans="3:52">
      <c r="C36" s="16"/>
      <c r="D36" s="2"/>
      <c r="E36" s="56"/>
      <c r="F36" s="15"/>
      <c r="J36"/>
      <c r="M36"/>
      <c r="AE36"/>
      <c r="AH36"/>
      <c r="AK36"/>
      <c r="AN36"/>
      <c r="AO36"/>
      <c r="AR36" s="2"/>
      <c r="AS36" s="2"/>
      <c r="AT36" s="2"/>
      <c r="AU36" s="2"/>
      <c r="AV36" s="2"/>
      <c r="AW36" s="2"/>
      <c r="AX36" s="2"/>
      <c r="AY36" s="2"/>
      <c r="AZ36" s="2"/>
    </row>
    <row r="37" spans="3:52">
      <c r="C37" s="35" t="s">
        <v>14</v>
      </c>
      <c r="D37" s="19"/>
      <c r="E37" s="36">
        <f>E25-E35</f>
        <v>162000</v>
      </c>
      <c r="F37" s="21">
        <f>E37/E$14</f>
        <v>0.13500000000000001</v>
      </c>
      <c r="J37"/>
      <c r="M37"/>
      <c r="AE37"/>
      <c r="AH37"/>
      <c r="AK37"/>
      <c r="AN37"/>
      <c r="AO37"/>
      <c r="AR37" s="37"/>
      <c r="AS37" s="19"/>
      <c r="AT37" s="19"/>
      <c r="AU37" s="19"/>
      <c r="AV37" s="19"/>
      <c r="AW37" s="19"/>
      <c r="AX37" s="19"/>
      <c r="AY37" s="19"/>
      <c r="AZ37" s="19"/>
    </row>
    <row r="38" spans="3:52">
      <c r="C38" s="16"/>
      <c r="D38" s="2"/>
      <c r="E38" s="56"/>
      <c r="F38" s="15"/>
      <c r="J38"/>
      <c r="M38"/>
      <c r="AE38"/>
      <c r="AH38"/>
      <c r="AK38"/>
      <c r="AN38"/>
      <c r="AO38"/>
      <c r="AR38" s="2"/>
      <c r="AS38" s="2"/>
      <c r="AT38" s="2"/>
      <c r="AU38" s="2"/>
      <c r="AV38" s="2"/>
      <c r="AW38" s="2"/>
      <c r="AX38" s="2"/>
      <c r="AY38" s="2"/>
      <c r="AZ38" s="2"/>
    </row>
    <row r="39" spans="3:52">
      <c r="C39" s="28" t="s">
        <v>15</v>
      </c>
      <c r="D39" s="2"/>
      <c r="E39" s="62">
        <v>36000</v>
      </c>
      <c r="F39" s="15">
        <f>E39/E$14</f>
        <v>0.03</v>
      </c>
      <c r="J39"/>
      <c r="M39"/>
      <c r="AE39"/>
      <c r="AH39"/>
      <c r="AK39"/>
      <c r="AN39"/>
      <c r="AO39"/>
      <c r="AR39" s="2"/>
      <c r="AS39" s="27" t="s">
        <v>1</v>
      </c>
      <c r="AT39" s="2"/>
      <c r="AU39" s="2"/>
      <c r="AV39" s="2"/>
      <c r="AW39" s="2"/>
      <c r="AX39" s="2"/>
      <c r="AY39" s="2"/>
      <c r="AZ39" s="2"/>
    </row>
    <row r="40" spans="3:52">
      <c r="C40" s="28" t="s">
        <v>16</v>
      </c>
      <c r="D40" s="2"/>
      <c r="E40" s="62">
        <v>36000</v>
      </c>
      <c r="F40" s="15">
        <f>E40/E$14</f>
        <v>0.03</v>
      </c>
      <c r="J40"/>
      <c r="M40"/>
      <c r="AE40"/>
      <c r="AH40"/>
      <c r="AK40"/>
      <c r="AN40"/>
      <c r="AO40"/>
      <c r="AR40" s="2"/>
      <c r="AS40" s="27"/>
      <c r="AT40" s="2"/>
      <c r="AU40" s="2"/>
      <c r="AV40" s="2"/>
      <c r="AW40" s="2"/>
      <c r="AX40" s="2"/>
      <c r="AY40" s="2"/>
      <c r="AZ40" s="2"/>
    </row>
    <row r="41" spans="3:52">
      <c r="C41" s="16"/>
      <c r="D41" s="2"/>
      <c r="E41" s="56"/>
      <c r="F41" s="15"/>
      <c r="J41"/>
      <c r="M41"/>
      <c r="AE41"/>
      <c r="AH41"/>
      <c r="AK41"/>
      <c r="AN41"/>
      <c r="AO41"/>
      <c r="AR41" s="2"/>
      <c r="AS41" s="2"/>
      <c r="AT41" s="2"/>
      <c r="AU41" s="2"/>
      <c r="AV41" s="2"/>
      <c r="AW41" s="2"/>
      <c r="AX41" s="2"/>
      <c r="AY41" s="2"/>
      <c r="AZ41" s="2"/>
    </row>
    <row r="42" spans="3:52">
      <c r="C42" s="35" t="s">
        <v>17</v>
      </c>
      <c r="D42" s="42"/>
      <c r="E42" s="36">
        <f>E37-(E39+E40)</f>
        <v>90000</v>
      </c>
      <c r="F42" s="21">
        <f>E42/E$14</f>
        <v>7.4999999999999997E-2</v>
      </c>
      <c r="J42"/>
      <c r="M42"/>
      <c r="AE42"/>
      <c r="AH42"/>
      <c r="AK42"/>
      <c r="AN42"/>
      <c r="AO42"/>
      <c r="AR42" s="37"/>
      <c r="AS42" s="19"/>
      <c r="AT42" s="19"/>
      <c r="AU42" s="19"/>
      <c r="AV42" s="19"/>
      <c r="AW42" s="19"/>
      <c r="AX42" s="19"/>
      <c r="AY42" s="19"/>
      <c r="AZ42" s="19"/>
    </row>
    <row r="43" spans="3:52">
      <c r="C43" s="16"/>
      <c r="E43" s="56"/>
      <c r="F43" s="15"/>
      <c r="J43"/>
      <c r="M43"/>
      <c r="AE43"/>
      <c r="AH43"/>
      <c r="AK43"/>
      <c r="AN43"/>
      <c r="AO43"/>
      <c r="AR43" s="2"/>
      <c r="AS43" s="2"/>
      <c r="AT43" s="2"/>
      <c r="AU43" s="2"/>
      <c r="AV43" s="2"/>
      <c r="AW43" s="2"/>
      <c r="AX43" s="2"/>
      <c r="AY43" s="2"/>
      <c r="AZ43" s="2"/>
    </row>
    <row r="44" spans="3:52">
      <c r="C44" s="16" t="s">
        <v>18</v>
      </c>
      <c r="E44" s="56">
        <f>+$F$48*E42</f>
        <v>18000</v>
      </c>
      <c r="F44" s="15">
        <f>E44/E$14</f>
        <v>1.4999999999999999E-2</v>
      </c>
      <c r="J44"/>
      <c r="M44"/>
      <c r="AE44"/>
      <c r="AH44"/>
      <c r="AK44"/>
      <c r="AN44"/>
      <c r="AO44"/>
      <c r="AR44" s="2"/>
      <c r="AS44" s="27" t="s">
        <v>1</v>
      </c>
      <c r="AT44" s="2"/>
      <c r="AU44" s="2"/>
      <c r="AV44" s="2"/>
      <c r="AW44" s="2"/>
      <c r="AX44" s="2"/>
      <c r="AY44" s="2"/>
      <c r="AZ44" s="2"/>
    </row>
    <row r="45" spans="3:52">
      <c r="C45" s="16"/>
      <c r="E45" s="56"/>
      <c r="F45" s="15"/>
      <c r="J45"/>
      <c r="M45"/>
      <c r="AE45"/>
      <c r="AH45"/>
      <c r="AK45"/>
      <c r="AN45"/>
      <c r="AO45"/>
      <c r="AR45" s="2"/>
      <c r="AS45" s="2"/>
      <c r="AT45" s="2"/>
      <c r="AU45" s="2"/>
      <c r="AV45" s="2"/>
      <c r="AW45" s="2"/>
      <c r="AX45" s="2"/>
      <c r="AY45" s="2"/>
      <c r="AZ45" s="2"/>
    </row>
    <row r="46" spans="3:52" ht="13" thickBot="1">
      <c r="C46" s="43" t="s">
        <v>19</v>
      </c>
      <c r="D46" s="22"/>
      <c r="E46" s="44">
        <f>E42-E44</f>
        <v>72000</v>
      </c>
      <c r="F46" s="45">
        <f>E46/E$14</f>
        <v>0.06</v>
      </c>
      <c r="J46"/>
      <c r="M46"/>
      <c r="AE46"/>
      <c r="AH46"/>
      <c r="AK46"/>
      <c r="AN46"/>
      <c r="AO46"/>
      <c r="AR46" s="37"/>
      <c r="AS46" s="46" t="s">
        <v>1</v>
      </c>
      <c r="AT46" s="46" t="s">
        <v>1</v>
      </c>
      <c r="AU46" s="19"/>
      <c r="AV46" s="19"/>
      <c r="AW46" s="19"/>
      <c r="AX46" s="19"/>
      <c r="AY46" s="19"/>
      <c r="AZ46" s="19"/>
    </row>
    <row r="47" spans="3:52" ht="14" thickTop="1" thickBot="1">
      <c r="C47" s="40"/>
      <c r="P47" s="13"/>
      <c r="S47" s="1"/>
      <c r="V47" s="1"/>
      <c r="Y47" s="1"/>
      <c r="AB47" s="1"/>
    </row>
    <row r="48" spans="3:52" ht="14" thickTop="1" thickBot="1">
      <c r="D48"/>
      <c r="E48" s="47" t="s">
        <v>20</v>
      </c>
      <c r="F48" s="48">
        <v>0.2</v>
      </c>
      <c r="J48"/>
      <c r="M48"/>
      <c r="Y48" s="1"/>
      <c r="AB48" s="1"/>
      <c r="AP48" s="49" t="s">
        <v>1</v>
      </c>
    </row>
    <row r="49" spans="4:28" ht="13" thickTop="1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D72"/>
      <c r="J72"/>
      <c r="M72"/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Y380" s="1"/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  <row r="989" spans="28:28">
      <c r="AB989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2018-04-18T15:19:00Z</dcterms:modified>
</cp:coreProperties>
</file>