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8/Finance gaganante (430-853-ME)/Gestion THR/"/>
    </mc:Choice>
  </mc:AlternateContent>
  <xr:revisionPtr revIDLastSave="0" documentId="8_{D2AB9B1B-6F1F-2D4E-9E11-59AD9F88798D}" xr6:coauthVersionLast="45" xr6:coauthVersionMax="45" xr10:uidLastSave="{00000000-0000-0000-0000-000000000000}"/>
  <bookViews>
    <workbookView xWindow="540" yWindow="1180" windowWidth="32000" windowHeight="17440" tabRatio="796" activeTab="12" xr2:uid="{00000000-000D-0000-FFFF-FFFF00000000}"/>
  </bookViews>
  <sheets>
    <sheet name="Bilan de départ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Bilan de fermeture" sheetId="9" r:id="rId9"/>
    <sheet name="État des résultats" sheetId="10" r:id="rId10"/>
    <sheet name="Variation des capitaux" sheetId="11" r:id="rId11"/>
    <sheet name="BNR" sheetId="13" r:id="rId12"/>
    <sheet name="Flux de trésorerie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4" l="1"/>
  <c r="K41" i="14"/>
  <c r="K43" i="14" s="1"/>
  <c r="K35" i="14"/>
  <c r="C35" i="14"/>
  <c r="I9" i="14"/>
  <c r="I18" i="14" s="1"/>
  <c r="I43" i="14" s="1"/>
  <c r="K12" i="14"/>
  <c r="K13" i="14"/>
  <c r="K14" i="14"/>
  <c r="K15" i="14"/>
  <c r="K16" i="14"/>
  <c r="K39" i="14"/>
  <c r="I38" i="14"/>
  <c r="K28" i="14"/>
  <c r="I46" i="14"/>
  <c r="C28" i="14"/>
  <c r="I26" i="14"/>
  <c r="C39" i="14"/>
  <c r="C38" i="14"/>
  <c r="C37" i="14"/>
  <c r="C27" i="14"/>
  <c r="C26" i="14"/>
  <c r="C25" i="14"/>
  <c r="C23" i="14"/>
  <c r="C22" i="14"/>
  <c r="C16" i="14"/>
  <c r="C15" i="14"/>
  <c r="C14" i="14"/>
  <c r="C13" i="14"/>
  <c r="C12" i="14"/>
  <c r="C9" i="14"/>
  <c r="C11" i="14"/>
  <c r="C8" i="14"/>
  <c r="C4" i="11"/>
  <c r="C4" i="13"/>
  <c r="C14" i="13"/>
  <c r="C4" i="3"/>
  <c r="C4" i="4" s="1"/>
  <c r="C4" i="5" s="1"/>
  <c r="C4" i="6" s="1"/>
  <c r="C4" i="7" s="1"/>
  <c r="C4" i="8" s="1"/>
  <c r="C3" i="3"/>
  <c r="C3" i="4" s="1"/>
  <c r="C3" i="5" s="1"/>
  <c r="C3" i="6" s="1"/>
  <c r="C3" i="7" s="1"/>
  <c r="C3" i="8" s="1"/>
  <c r="K12" i="13"/>
  <c r="K14" i="13"/>
  <c r="K13" i="11"/>
  <c r="K15" i="11" s="1"/>
  <c r="I2" i="4"/>
  <c r="I2" i="5" s="1"/>
  <c r="I2" i="6" s="1"/>
  <c r="I2" i="7" s="1"/>
  <c r="I2" i="8" s="1"/>
  <c r="I2" i="9" s="1"/>
  <c r="I2" i="3"/>
  <c r="K18" i="10"/>
  <c r="C2" i="10"/>
  <c r="K27" i="9"/>
  <c r="I9" i="9"/>
  <c r="I49" i="14" s="1"/>
  <c r="K21" i="9"/>
  <c r="I23" i="14" s="1"/>
  <c r="I30" i="14" s="1"/>
  <c r="K29" i="9"/>
  <c r="I29" i="9"/>
  <c r="K27" i="8"/>
  <c r="K21" i="8"/>
  <c r="K29" i="8" s="1"/>
  <c r="I9" i="8"/>
  <c r="I29" i="8"/>
  <c r="C2" i="8"/>
  <c r="I9" i="7"/>
  <c r="K21" i="7"/>
  <c r="K27" i="7"/>
  <c r="K29" i="7"/>
  <c r="I29" i="7"/>
  <c r="K24" i="6"/>
  <c r="I9" i="6"/>
  <c r="I26" i="6" s="1"/>
  <c r="K18" i="6"/>
  <c r="K26" i="6" s="1"/>
  <c r="C2" i="6"/>
  <c r="I9" i="5"/>
  <c r="K18" i="5"/>
  <c r="K26" i="5"/>
  <c r="I26" i="5"/>
  <c r="I9" i="4"/>
  <c r="K18" i="4"/>
  <c r="K25" i="4"/>
  <c r="I25" i="4"/>
  <c r="I9" i="3"/>
  <c r="C2" i="3"/>
  <c r="C2" i="2"/>
  <c r="C2" i="13" s="1"/>
  <c r="K25" i="3"/>
  <c r="I25" i="3"/>
  <c r="K24" i="2"/>
  <c r="I24" i="2"/>
  <c r="K24" i="1"/>
  <c r="I24" i="1"/>
  <c r="I47" i="14" l="1"/>
  <c r="I48" i="14" s="1"/>
  <c r="I50" i="14" s="1"/>
  <c r="C2" i="4"/>
  <c r="C2" i="7"/>
  <c r="C2" i="9"/>
  <c r="C2" i="11"/>
  <c r="C2" i="14"/>
  <c r="C2" i="5"/>
</calcChain>
</file>

<file path=xl/sharedStrings.xml><?xml version="1.0" encoding="utf-8"?>
<sst xmlns="http://schemas.openxmlformats.org/spreadsheetml/2006/main" count="514" uniqueCount="66">
  <si>
    <t>Débit</t>
  </si>
  <si>
    <t>Crédit</t>
  </si>
  <si>
    <t>i</t>
  </si>
  <si>
    <t xml:space="preserve"> </t>
  </si>
  <si>
    <t>SOLDE</t>
  </si>
  <si>
    <t>ACTIF (1000)</t>
  </si>
  <si>
    <t>PASSIF (2000)</t>
  </si>
  <si>
    <t>Dettes à long terme</t>
  </si>
  <si>
    <t>CAPITAL (3000)</t>
  </si>
  <si>
    <t xml:space="preserve">   </t>
  </si>
  <si>
    <t xml:space="preserve"> -    $</t>
  </si>
  <si>
    <t xml:space="preserve">Immobilisation </t>
  </si>
  <si>
    <t>Encaisse</t>
  </si>
  <si>
    <t>Capital-actions</t>
  </si>
  <si>
    <t>Bilan d’ouverture</t>
  </si>
  <si>
    <t>Gestion THR inc.</t>
  </si>
  <si>
    <t>Placement</t>
  </si>
  <si>
    <t>Produits</t>
  </si>
  <si>
    <t>Charges</t>
  </si>
  <si>
    <t>. Honoraire de consultation</t>
  </si>
  <si>
    <t>. Fournitures diverses</t>
  </si>
  <si>
    <t>. Rémunération du président</t>
  </si>
  <si>
    <t>. Perte latente sur placement</t>
  </si>
  <si>
    <t>Résultat Net</t>
  </si>
  <si>
    <t xml:space="preserve">Bilan </t>
  </si>
  <si>
    <t>Solde au 1er janvier 2018</t>
  </si>
  <si>
    <t>. Émission de capital action catégoruie A</t>
  </si>
  <si>
    <t>. Résultat net de la période</t>
  </si>
  <si>
    <t>. Dividences</t>
  </si>
  <si>
    <t>Variation net de l'exercice</t>
  </si>
  <si>
    <t>Au 1 janvier 20XX</t>
  </si>
  <si>
    <t>Bilan</t>
  </si>
  <si>
    <t>État des variations des capitaux propres</t>
  </si>
  <si>
    <t>Au x janvier 20XX</t>
  </si>
  <si>
    <t>Solde au 31 janvier 20XX</t>
  </si>
  <si>
    <t>État des résultats</t>
  </si>
  <si>
    <t>Pour la période du 1er janvier 20XX au 31 janvier 20XX</t>
  </si>
  <si>
    <t>État des variations des résultats non distribués</t>
  </si>
  <si>
    <t>États des résultats</t>
  </si>
  <si>
    <t>Bilan de départ</t>
  </si>
  <si>
    <t>Bilan de fermeture</t>
  </si>
  <si>
    <t>EXPLOITATION</t>
  </si>
  <si>
    <t>FINANCEMENT</t>
  </si>
  <si>
    <t>INVESTISSEMENT</t>
  </si>
  <si>
    <t>. Desjardins</t>
  </si>
  <si>
    <t>. Placement</t>
  </si>
  <si>
    <t>. Mobilier de bureau</t>
  </si>
  <si>
    <t>. Matériel informatique</t>
  </si>
  <si>
    <t>. Emprunt bancaire</t>
  </si>
  <si>
    <t>. Capital-actions catégorie A</t>
  </si>
  <si>
    <t>. Résultats non distribués</t>
  </si>
  <si>
    <t>Trésorerie au bilan de fermeture</t>
  </si>
  <si>
    <t>Flux de trésorerie provenant des activités d'exploitation</t>
  </si>
  <si>
    <t>Flux de trésorerie provenant des activités de financement</t>
  </si>
  <si>
    <t>Flux de trésorerie durant la période</t>
  </si>
  <si>
    <t>Trésorerie au bilan de départ</t>
  </si>
  <si>
    <t>Trésorerie du bilan de départ + flux de trésorerie de la période</t>
  </si>
  <si>
    <t>Écart de trésorerie à expliquer</t>
  </si>
  <si>
    <t>SOLDE DES ENTRÉES ET DES SORTIES DE FONDS</t>
  </si>
  <si>
    <t>Flux de trésorerie provenant des activités d’investissement</t>
  </si>
  <si>
    <t>. Salaire de l’adjointe</t>
  </si>
  <si>
    <t>. Intérêt sur emprunt bancaire</t>
  </si>
  <si>
    <t>Variation nette de l’exercice</t>
  </si>
  <si>
    <t>Au 31 janvier 20xx</t>
  </si>
  <si>
    <t>TABLEAU DES FLUX DE TRÉSORERIE</t>
  </si>
  <si>
    <t>Flux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</si>
</sst>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</numFmts>
  <fonts count="32" x14ac:knownFonts="1">
    <font>
      <sz val="12"/>
      <color theme="1"/>
      <name val="Calibri"/>
      <family val="2"/>
      <scheme val="minor"/>
    </font>
    <font>
      <sz val="10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u val="singleAccounting"/>
      <sz val="10"/>
      <name val="Arial Black"/>
      <family val="2"/>
    </font>
    <font>
      <b/>
      <sz val="10"/>
      <name val="Arial Black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2"/>
    </font>
    <font>
      <b/>
      <u/>
      <sz val="10"/>
      <name val="Arial Black"/>
      <family val="2"/>
    </font>
    <font>
      <b/>
      <u/>
      <sz val="10"/>
      <name val="Arial"/>
      <family val="2"/>
      <charset val="204"/>
    </font>
    <font>
      <sz val="10"/>
      <color indexed="9"/>
      <name val="Arial"/>
      <family val="2"/>
    </font>
    <font>
      <b/>
      <sz val="10"/>
      <color theme="0"/>
      <name val="Arial Black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rgb="FFFFFFFF"/>
      <name val="Arial Black"/>
      <family val="2"/>
    </font>
    <font>
      <sz val="12"/>
      <color rgb="FFFFFFFF"/>
      <name val="Arial"/>
      <family val="2"/>
    </font>
    <font>
      <sz val="12"/>
      <color rgb="FF000000"/>
      <name val="Calibri"/>
      <family val="2"/>
      <charset val="134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Black"/>
      <family val="2"/>
    </font>
    <font>
      <b/>
      <sz val="10"/>
      <color rgb="FFFFFFFF"/>
      <name val="Arial Black"/>
      <family val="2"/>
    </font>
    <font>
      <b/>
      <sz val="10"/>
      <color indexed="9"/>
      <name val="Arial Black"/>
      <family val="2"/>
    </font>
    <font>
      <u/>
      <sz val="10"/>
      <name val="Arial Black"/>
      <family val="2"/>
    </font>
    <font>
      <b/>
      <u/>
      <sz val="10"/>
      <color theme="1"/>
      <name val="Arial Black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 Black"/>
      <family val="2"/>
    </font>
    <font>
      <b/>
      <u val="doubleAccounting"/>
      <sz val="10"/>
      <color theme="0"/>
      <name val="Arial Black"/>
      <family val="2"/>
    </font>
    <font>
      <b/>
      <u val="doubleAccounting"/>
      <sz val="12"/>
      <color theme="0"/>
      <name val="Calibri"/>
      <family val="2"/>
      <scheme val="minor"/>
    </font>
    <font>
      <b/>
      <u val="doubleAccounting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8">
    <xf numFmtId="0" fontId="0" fillId="0" borderId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3" fillId="3" borderId="0" xfId="0" applyFont="1" applyFill="1" applyAlignment="1"/>
    <xf numFmtId="0" fontId="0" fillId="3" borderId="0" xfId="0" applyFill="1"/>
    <xf numFmtId="0" fontId="7" fillId="0" borderId="0" xfId="0" applyFont="1" applyAlignment="1">
      <alignment horizontal="center"/>
    </xf>
    <xf numFmtId="0" fontId="5" fillId="0" borderId="0" xfId="0" applyFont="1"/>
    <xf numFmtId="44" fontId="7" fillId="5" borderId="6" xfId="1" applyNumberFormat="1" applyFont="1" applyFill="1" applyBorder="1" applyAlignment="1">
      <alignment horizontal="center"/>
    </xf>
    <xf numFmtId="44" fontId="7" fillId="5" borderId="7" xfId="1" applyNumberFormat="1" applyFont="1" applyFill="1" applyBorder="1" applyAlignment="1">
      <alignment horizontal="center"/>
    </xf>
    <xf numFmtId="44" fontId="7" fillId="5" borderId="8" xfId="1" applyNumberFormat="1" applyFont="1" applyFill="1" applyBorder="1" applyAlignment="1">
      <alignment horizontal="center"/>
    </xf>
    <xf numFmtId="0" fontId="5" fillId="3" borderId="0" xfId="0" applyFont="1" applyFill="1"/>
    <xf numFmtId="44" fontId="7" fillId="4" borderId="0" xfId="1" applyNumberFormat="1" applyFont="1" applyFill="1" applyBorder="1" applyAlignment="1">
      <alignment horizontal="center"/>
    </xf>
    <xf numFmtId="44" fontId="7" fillId="5" borderId="4" xfId="1" applyNumberFormat="1" applyFont="1" applyFill="1" applyBorder="1" applyAlignment="1">
      <alignment horizontal="center"/>
    </xf>
    <xf numFmtId="44" fontId="7" fillId="5" borderId="0" xfId="1" applyNumberFormat="1" applyFont="1" applyFill="1" applyBorder="1" applyAlignment="1">
      <alignment horizontal="center"/>
    </xf>
    <xf numFmtId="44" fontId="7" fillId="5" borderId="5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4" fontId="7" fillId="0" borderId="0" xfId="1" applyNumberFormat="1" applyFont="1" applyAlignment="1">
      <alignment horizontal="center"/>
    </xf>
    <xf numFmtId="0" fontId="7" fillId="6" borderId="0" xfId="0" applyFont="1" applyFill="1" applyAlignment="1">
      <alignment horizontal="center"/>
    </xf>
    <xf numFmtId="0" fontId="5" fillId="6" borderId="0" xfId="0" applyFont="1" applyFill="1"/>
    <xf numFmtId="44" fontId="7" fillId="8" borderId="4" xfId="0" applyNumberFormat="1" applyFont="1" applyFill="1" applyBorder="1" applyAlignment="1">
      <alignment horizontal="center"/>
    </xf>
    <xf numFmtId="44" fontId="7" fillId="8" borderId="5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8" fillId="3" borderId="4" xfId="0" applyFont="1" applyFill="1" applyBorder="1" applyAlignment="1"/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0" fontId="10" fillId="0" borderId="4" xfId="0" applyFont="1" applyBorder="1"/>
    <xf numFmtId="0" fontId="11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0" fillId="0" borderId="4" xfId="0" applyFont="1" applyBorder="1"/>
    <xf numFmtId="0" fontId="4" fillId="0" borderId="4" xfId="0" applyFont="1" applyBorder="1"/>
    <xf numFmtId="0" fontId="12" fillId="3" borderId="0" xfId="0" applyFont="1" applyFill="1" applyBorder="1" applyAlignment="1"/>
    <xf numFmtId="0" fontId="12" fillId="3" borderId="5" xfId="0" applyFont="1" applyFill="1" applyBorder="1" applyAlignme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16" fillId="6" borderId="4" xfId="0" applyFont="1" applyFill="1" applyBorder="1"/>
    <xf numFmtId="0" fontId="17" fillId="6" borderId="0" xfId="0" applyFont="1" applyFill="1" applyBorder="1"/>
    <xf numFmtId="0" fontId="17" fillId="6" borderId="5" xfId="0" applyFont="1" applyFill="1" applyBorder="1"/>
    <xf numFmtId="0" fontId="10" fillId="0" borderId="0" xfId="0" applyFont="1" applyBorder="1"/>
    <xf numFmtId="0" fontId="18" fillId="0" borderId="4" xfId="0" applyFont="1" applyBorder="1"/>
    <xf numFmtId="0" fontId="18" fillId="0" borderId="0" xfId="0" applyFont="1" applyBorder="1"/>
    <xf numFmtId="44" fontId="7" fillId="7" borderId="0" xfId="0" applyNumberFormat="1" applyFont="1" applyFill="1" applyBorder="1" applyAlignment="1">
      <alignment horizontal="center"/>
    </xf>
    <xf numFmtId="44" fontId="13" fillId="9" borderId="7" xfId="0" applyNumberFormat="1" applyFont="1" applyFill="1" applyBorder="1" applyAlignment="1">
      <alignment horizontal="center"/>
    </xf>
    <xf numFmtId="164" fontId="6" fillId="3" borderId="4" xfId="1" applyFont="1" applyFill="1" applyBorder="1" applyAlignment="1">
      <alignment horizontal="center"/>
    </xf>
    <xf numFmtId="164" fontId="6" fillId="3" borderId="5" xfId="1" applyFont="1" applyFill="1" applyBorder="1" applyAlignment="1">
      <alignment horizontal="center"/>
    </xf>
    <xf numFmtId="44" fontId="7" fillId="3" borderId="4" xfId="1" applyNumberFormat="1" applyFont="1" applyFill="1" applyBorder="1" applyAlignment="1">
      <alignment horizontal="center"/>
    </xf>
    <xf numFmtId="44" fontId="7" fillId="3" borderId="5" xfId="1" applyNumberFormat="1" applyFont="1" applyFill="1" applyBorder="1" applyAlignment="1">
      <alignment horizontal="center"/>
    </xf>
    <xf numFmtId="164" fontId="6" fillId="3" borderId="0" xfId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1" fillId="0" borderId="4" xfId="0" applyFont="1" applyBorder="1"/>
    <xf numFmtId="0" fontId="2" fillId="0" borderId="4" xfId="0" applyFont="1" applyBorder="1"/>
    <xf numFmtId="44" fontId="6" fillId="3" borderId="4" xfId="1" applyNumberFormat="1" applyFont="1" applyFill="1" applyBorder="1" applyAlignment="1">
      <alignment horizontal="center"/>
    </xf>
    <xf numFmtId="44" fontId="0" fillId="0" borderId="4" xfId="0" applyNumberFormat="1" applyFont="1" applyBorder="1"/>
    <xf numFmtId="44" fontId="6" fillId="8" borderId="5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2" xfId="0" applyFill="1" applyBorder="1"/>
    <xf numFmtId="0" fontId="0" fillId="5" borderId="7" xfId="0" applyFill="1" applyBorder="1"/>
    <xf numFmtId="0" fontId="21" fillId="0" borderId="0" xfId="0" applyFont="1" applyBorder="1"/>
    <xf numFmtId="0" fontId="21" fillId="0" borderId="5" xfId="0" applyFont="1" applyBorder="1"/>
    <xf numFmtId="44" fontId="21" fillId="0" borderId="4" xfId="0" applyNumberFormat="1" applyFont="1" applyBorder="1"/>
    <xf numFmtId="0" fontId="21" fillId="5" borderId="0" xfId="0" applyFont="1" applyFill="1" applyBorder="1"/>
    <xf numFmtId="0" fontId="22" fillId="5" borderId="4" xfId="0" applyFont="1" applyFill="1" applyBorder="1"/>
    <xf numFmtId="0" fontId="20" fillId="5" borderId="0" xfId="0" applyFont="1" applyFill="1" applyBorder="1"/>
    <xf numFmtId="0" fontId="20" fillId="5" borderId="5" xfId="0" applyFont="1" applyFill="1" applyBorder="1"/>
    <xf numFmtId="0" fontId="25" fillId="0" borderId="4" xfId="0" applyFont="1" applyBorder="1"/>
    <xf numFmtId="0" fontId="26" fillId="0" borderId="4" xfId="0" applyFont="1" applyBorder="1"/>
    <xf numFmtId="0" fontId="27" fillId="0" borderId="4" xfId="0" applyFont="1" applyBorder="1"/>
    <xf numFmtId="0" fontId="28" fillId="0" borderId="4" xfId="0" applyFont="1" applyBorder="1"/>
    <xf numFmtId="0" fontId="10" fillId="6" borderId="4" xfId="0" applyFont="1" applyFill="1" applyBorder="1"/>
    <xf numFmtId="44" fontId="29" fillId="9" borderId="6" xfId="0" applyNumberFormat="1" applyFont="1" applyFill="1" applyBorder="1" applyAlignment="1">
      <alignment horizontal="center"/>
    </xf>
    <xf numFmtId="44" fontId="29" fillId="9" borderId="9" xfId="0" applyNumberFormat="1" applyFont="1" applyFill="1" applyBorder="1" applyAlignment="1">
      <alignment horizontal="center"/>
    </xf>
    <xf numFmtId="44" fontId="29" fillId="5" borderId="4" xfId="0" applyNumberFormat="1" applyFont="1" applyFill="1" applyBorder="1"/>
    <xf numFmtId="0" fontId="30" fillId="5" borderId="5" xfId="0" applyFont="1" applyFill="1" applyBorder="1"/>
    <xf numFmtId="0" fontId="31" fillId="0" borderId="4" xfId="0" applyFont="1" applyBorder="1"/>
    <xf numFmtId="44" fontId="29" fillId="5" borderId="5" xfId="1" applyNumberFormat="1" applyFont="1" applyFill="1" applyBorder="1" applyAlignment="1">
      <alignment horizontal="center"/>
    </xf>
    <xf numFmtId="0" fontId="8" fillId="4" borderId="4" xfId="0" applyFont="1" applyFill="1" applyBorder="1" applyAlignment="1"/>
    <xf numFmtId="0" fontId="9" fillId="4" borderId="0" xfId="0" applyFont="1" applyFill="1" applyBorder="1" applyAlignment="1"/>
    <xf numFmtId="0" fontId="9" fillId="4" borderId="5" xfId="0" applyFont="1" applyFill="1" applyBorder="1" applyAlignment="1"/>
    <xf numFmtId="0" fontId="16" fillId="7" borderId="6" xfId="0" applyFont="1" applyFill="1" applyBorder="1"/>
    <xf numFmtId="0" fontId="16" fillId="7" borderId="7" xfId="0" applyFont="1" applyFill="1" applyBorder="1"/>
    <xf numFmtId="0" fontId="16" fillId="7" borderId="8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4" borderId="0" xfId="0" applyFont="1" applyFill="1" applyBorder="1" applyAlignment="1"/>
    <xf numFmtId="0" fontId="12" fillId="4" borderId="5" xfId="0" applyFont="1" applyFill="1" applyBorder="1" applyAlignment="1"/>
    <xf numFmtId="0" fontId="24" fillId="4" borderId="4" xfId="0" applyFont="1" applyFill="1" applyBorder="1" applyAlignment="1"/>
    <xf numFmtId="0" fontId="23" fillId="7" borderId="6" xfId="0" applyFont="1" applyFill="1" applyBorder="1"/>
    <xf numFmtId="0" fontId="23" fillId="7" borderId="7" xfId="0" applyFont="1" applyFill="1" applyBorder="1"/>
    <xf numFmtId="0" fontId="23" fillId="7" borderId="8" xfId="0" applyFont="1" applyFill="1" applyBorder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Monétaire 2" xfId="1" xr:uid="{00000000-0005-0000-0000-00001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6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">
        <v>15</v>
      </c>
      <c r="D2" s="91"/>
      <c r="E2" s="91"/>
      <c r="F2" s="91"/>
      <c r="G2" s="92"/>
      <c r="H2" s="2"/>
      <c r="I2" s="93" t="s">
        <v>14</v>
      </c>
      <c r="J2" s="94"/>
      <c r="K2" s="95"/>
    </row>
    <row r="3" spans="2:11" ht="17" x14ac:dyDescent="0.25">
      <c r="B3" s="1"/>
      <c r="C3" s="99" t="s">
        <v>39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">
        <v>30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v>1000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1"/>
      <c r="D13" s="28"/>
      <c r="E13" s="28"/>
      <c r="F13" s="28"/>
      <c r="G13" s="29"/>
      <c r="H13" s="5"/>
      <c r="I13" s="47" t="s">
        <v>3</v>
      </c>
      <c r="J13" s="10"/>
      <c r="K13" s="48" t="s">
        <v>3</v>
      </c>
    </row>
    <row r="14" spans="2:11" ht="19" x14ac:dyDescent="0.3">
      <c r="B14" s="4"/>
      <c r="C14" s="84" t="s">
        <v>6</v>
      </c>
      <c r="D14" s="105"/>
      <c r="E14" s="105"/>
      <c r="F14" s="105"/>
      <c r="G14" s="106"/>
      <c r="H14" s="5"/>
      <c r="I14" s="11" t="s">
        <v>3</v>
      </c>
      <c r="J14" s="12"/>
      <c r="K14" s="13" t="s">
        <v>3</v>
      </c>
    </row>
    <row r="15" spans="2:11" ht="19" x14ac:dyDescent="0.3">
      <c r="B15" s="4"/>
      <c r="C15" s="23"/>
      <c r="D15" s="32"/>
      <c r="E15" s="32"/>
      <c r="F15" s="32"/>
      <c r="G15" s="33"/>
      <c r="H15" s="9"/>
      <c r="I15" s="47"/>
      <c r="J15" s="10"/>
      <c r="K15" s="48"/>
    </row>
    <row r="16" spans="2:11" ht="17" x14ac:dyDescent="0.25">
      <c r="B16" s="4" t="s">
        <v>3</v>
      </c>
      <c r="C16" s="26" t="s">
        <v>7</v>
      </c>
      <c r="D16" s="27"/>
      <c r="E16" s="28"/>
      <c r="F16" s="28"/>
      <c r="G16" s="29"/>
      <c r="H16" s="5"/>
      <c r="I16" s="47" t="s">
        <v>3</v>
      </c>
      <c r="J16" s="10"/>
      <c r="K16" s="48"/>
    </row>
    <row r="17" spans="2:11" ht="17" x14ac:dyDescent="0.25">
      <c r="B17" s="4" t="s">
        <v>3</v>
      </c>
      <c r="C17" s="30" t="s">
        <v>48</v>
      </c>
      <c r="D17" s="28"/>
      <c r="E17" s="28"/>
      <c r="F17" s="28"/>
      <c r="G17" s="29"/>
      <c r="H17" s="5"/>
      <c r="I17" s="47">
        <v>0</v>
      </c>
      <c r="J17" s="10"/>
      <c r="K17" s="48">
        <v>8000</v>
      </c>
    </row>
    <row r="18" spans="2:11" ht="17" x14ac:dyDescent="0.25">
      <c r="B18" s="4"/>
      <c r="C18" s="34"/>
      <c r="D18" s="35"/>
      <c r="E18" s="35"/>
      <c r="F18" s="35"/>
      <c r="G18" s="36"/>
      <c r="H18" s="5"/>
      <c r="I18" s="47" t="s">
        <v>3</v>
      </c>
      <c r="J18" s="10"/>
      <c r="K18" s="48" t="s">
        <v>3</v>
      </c>
    </row>
    <row r="19" spans="2:11" ht="19" x14ac:dyDescent="0.3">
      <c r="B19" s="4"/>
      <c r="C19" s="84" t="s">
        <v>8</v>
      </c>
      <c r="D19" s="85"/>
      <c r="E19" s="85"/>
      <c r="F19" s="85"/>
      <c r="G19" s="86"/>
      <c r="H19" s="5"/>
      <c r="I19" s="11" t="s">
        <v>3</v>
      </c>
      <c r="J19" s="12"/>
      <c r="K19" s="13" t="s">
        <v>3</v>
      </c>
    </row>
    <row r="20" spans="2:11" ht="19" x14ac:dyDescent="0.3">
      <c r="B20" s="16"/>
      <c r="C20" s="37"/>
      <c r="D20" s="38"/>
      <c r="E20" s="38"/>
      <c r="F20" s="38"/>
      <c r="G20" s="39"/>
      <c r="H20" s="17"/>
      <c r="I20" s="18"/>
      <c r="J20" s="43"/>
      <c r="K20" s="19"/>
    </row>
    <row r="21" spans="2:11" ht="17" x14ac:dyDescent="0.25">
      <c r="B21" s="4" t="s">
        <v>3</v>
      </c>
      <c r="C21" s="26" t="s">
        <v>13</v>
      </c>
      <c r="D21" s="40"/>
      <c r="E21" s="28"/>
      <c r="F21" s="28"/>
      <c r="G21" s="29"/>
      <c r="H21" s="5"/>
      <c r="I21" s="18" t="s">
        <v>9</v>
      </c>
      <c r="J21" s="43"/>
      <c r="K21" s="19" t="s">
        <v>9</v>
      </c>
    </row>
    <row r="22" spans="2:11" ht="17" x14ac:dyDescent="0.25">
      <c r="B22" s="4" t="s">
        <v>3</v>
      </c>
      <c r="C22" s="41" t="s">
        <v>49</v>
      </c>
      <c r="D22" s="42"/>
      <c r="E22" s="28"/>
      <c r="F22" s="28"/>
      <c r="G22" s="29"/>
      <c r="H22" s="5"/>
      <c r="I22" s="18" t="s">
        <v>10</v>
      </c>
      <c r="J22" s="43"/>
      <c r="K22" s="19">
        <v>3000</v>
      </c>
    </row>
    <row r="23" spans="2:11" ht="17" x14ac:dyDescent="0.25">
      <c r="B23" s="4"/>
      <c r="C23" s="31"/>
      <c r="D23" s="28"/>
      <c r="E23" s="28"/>
      <c r="F23" s="28"/>
      <c r="G23" s="29"/>
      <c r="H23" s="5"/>
      <c r="I23" s="18" t="s">
        <v>9</v>
      </c>
      <c r="J23" s="43"/>
      <c r="K23" s="19" t="s">
        <v>9</v>
      </c>
    </row>
    <row r="24" spans="2:11" ht="22" thickBot="1" x14ac:dyDescent="0.45">
      <c r="B24" s="4"/>
      <c r="C24" s="87" t="s">
        <v>4</v>
      </c>
      <c r="D24" s="88"/>
      <c r="E24" s="88"/>
      <c r="F24" s="88"/>
      <c r="G24" s="89"/>
      <c r="H24" s="5"/>
      <c r="I24" s="78">
        <f>+SUM(I7:I23)</f>
        <v>11000</v>
      </c>
      <c r="J24" s="44"/>
      <c r="K24" s="79">
        <f>+SUM(K7:K23)</f>
        <v>11000</v>
      </c>
    </row>
    <row r="25" spans="2:11" ht="17" thickTop="1" x14ac:dyDescent="0.2"/>
    <row r="56" spans="2:11" ht="17" x14ac:dyDescent="0.25">
      <c r="B56" s="14"/>
      <c r="C56" s="5"/>
      <c r="D56" s="5"/>
      <c r="E56" s="5"/>
      <c r="F56" s="5"/>
      <c r="G56" s="5"/>
      <c r="H56" s="5"/>
      <c r="I56" s="15"/>
      <c r="J56" s="15"/>
      <c r="K56" s="15"/>
    </row>
  </sheetData>
  <mergeCells count="8">
    <mergeCell ref="C19:G19"/>
    <mergeCell ref="C24:G24"/>
    <mergeCell ref="C2:G2"/>
    <mergeCell ref="I2:K3"/>
    <mergeCell ref="C3:G3"/>
    <mergeCell ref="C4:G4"/>
    <mergeCell ref="C6:G6"/>
    <mergeCell ref="C14:G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1"/>
  <sheetViews>
    <sheetView zoomScale="150" zoomScaleNormal="150" zoomScalePageLayoutView="150" workbookViewId="0"/>
  </sheetViews>
  <sheetFormatPr baseColWidth="10" defaultRowHeight="16" x14ac:dyDescent="0.2"/>
  <cols>
    <col min="6" max="6" width="1.33203125" customWidth="1"/>
    <col min="7" max="7" width="21" customWidth="1"/>
    <col min="8" max="8" width="0.5" customWidth="1"/>
    <col min="9" max="9" width="13.6640625" bestFit="1" customWidth="1"/>
    <col min="10" max="10" width="3.83203125" customWidth="1"/>
    <col min="11" max="11" width="13.6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">
        <v>38</v>
      </c>
      <c r="J2" s="94"/>
      <c r="K2" s="95"/>
    </row>
    <row r="3" spans="2:11" ht="17" x14ac:dyDescent="0.25">
      <c r="B3" s="1"/>
      <c r="C3" s="99" t="s">
        <v>35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">
        <v>36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3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17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19</v>
      </c>
      <c r="D9" s="28"/>
      <c r="E9" s="28"/>
      <c r="F9" s="28"/>
      <c r="G9" s="29"/>
      <c r="H9" s="5">
        <v>0</v>
      </c>
      <c r="I9" s="47">
        <v>0</v>
      </c>
      <c r="J9" s="10"/>
      <c r="K9" s="48">
        <v>30000</v>
      </c>
    </row>
    <row r="10" spans="2:11" ht="17" x14ac:dyDescent="0.25">
      <c r="B10" s="4"/>
      <c r="C10" s="30" t="s">
        <v>3</v>
      </c>
      <c r="D10" s="28"/>
      <c r="E10" s="28"/>
      <c r="F10" s="28"/>
      <c r="G10" s="29"/>
      <c r="H10" s="5"/>
      <c r="I10" s="47">
        <v>0</v>
      </c>
      <c r="J10" s="10"/>
      <c r="K10" s="48"/>
    </row>
    <row r="11" spans="2:11" ht="17" x14ac:dyDescent="0.25">
      <c r="B11" s="4" t="s">
        <v>3</v>
      </c>
      <c r="C11" s="26" t="s">
        <v>18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20</v>
      </c>
      <c r="D12" s="28"/>
      <c r="E12" s="28"/>
      <c r="F12" s="28"/>
      <c r="G12" s="29"/>
      <c r="H12" s="5"/>
      <c r="I12" s="47">
        <v>800</v>
      </c>
      <c r="J12" s="10"/>
      <c r="K12" s="48">
        <v>0</v>
      </c>
    </row>
    <row r="13" spans="2:11" ht="17" x14ac:dyDescent="0.25">
      <c r="B13" s="4"/>
      <c r="C13" s="30" t="s">
        <v>61</v>
      </c>
      <c r="D13" s="28"/>
      <c r="E13" s="28"/>
      <c r="F13" s="28"/>
      <c r="G13" s="29"/>
      <c r="H13" s="5"/>
      <c r="I13" s="47">
        <v>1500</v>
      </c>
      <c r="J13" s="10"/>
      <c r="K13" s="48"/>
    </row>
    <row r="14" spans="2:11" ht="17" x14ac:dyDescent="0.25">
      <c r="B14" s="4"/>
      <c r="C14" s="30" t="s">
        <v>60</v>
      </c>
      <c r="D14" s="28"/>
      <c r="E14" s="28"/>
      <c r="F14" s="28"/>
      <c r="G14" s="29"/>
      <c r="H14" s="5"/>
      <c r="I14" s="47">
        <v>1000</v>
      </c>
      <c r="J14" s="10"/>
      <c r="K14" s="48"/>
    </row>
    <row r="15" spans="2:11" ht="17" x14ac:dyDescent="0.25">
      <c r="B15" s="4"/>
      <c r="C15" s="30" t="s">
        <v>21</v>
      </c>
      <c r="D15" s="28"/>
      <c r="E15" s="28"/>
      <c r="F15" s="28"/>
      <c r="G15" s="29"/>
      <c r="H15" s="5"/>
      <c r="I15" s="47">
        <v>3800</v>
      </c>
      <c r="J15" s="10"/>
      <c r="K15" s="48"/>
    </row>
    <row r="16" spans="2:11" ht="17" x14ac:dyDescent="0.25">
      <c r="B16" s="4"/>
      <c r="C16" s="30" t="s">
        <v>22</v>
      </c>
      <c r="D16" s="28"/>
      <c r="E16" s="28"/>
      <c r="F16" s="28"/>
      <c r="G16" s="29"/>
      <c r="H16" s="5"/>
      <c r="I16" s="47">
        <v>1000</v>
      </c>
      <c r="J16" s="10"/>
      <c r="K16" s="48"/>
    </row>
    <row r="17" spans="2:11" ht="17" x14ac:dyDescent="0.25">
      <c r="B17" s="4"/>
      <c r="C17" s="31"/>
      <c r="D17" s="28"/>
      <c r="E17" s="28"/>
      <c r="F17" s="28"/>
      <c r="G17" s="29"/>
      <c r="H17" s="5"/>
      <c r="I17" s="47" t="s">
        <v>3</v>
      </c>
      <c r="J17" s="10"/>
      <c r="K17" s="48" t="s">
        <v>3</v>
      </c>
    </row>
    <row r="18" spans="2:11" ht="21" x14ac:dyDescent="0.4">
      <c r="B18" s="4"/>
      <c r="C18" s="84" t="s">
        <v>23</v>
      </c>
      <c r="D18" s="105"/>
      <c r="E18" s="105"/>
      <c r="F18" s="105"/>
      <c r="G18" s="106"/>
      <c r="H18" s="5"/>
      <c r="I18" s="11" t="s">
        <v>3</v>
      </c>
      <c r="J18" s="12"/>
      <c r="K18" s="83">
        <f>+K9-(I12+I13+I14+I15+I16)</f>
        <v>21900</v>
      </c>
    </row>
    <row r="19" spans="2:11" ht="17" x14ac:dyDescent="0.25">
      <c r="B19" s="4"/>
    </row>
    <row r="20" spans="2:11" ht="17" x14ac:dyDescent="0.25">
      <c r="B20" s="4" t="s">
        <v>3</v>
      </c>
    </row>
    <row r="21" spans="2:11" ht="17" x14ac:dyDescent="0.25">
      <c r="B21" s="4" t="s">
        <v>3</v>
      </c>
    </row>
    <row r="22" spans="2:11" ht="17" x14ac:dyDescent="0.25">
      <c r="B22" s="4"/>
    </row>
    <row r="23" spans="2:11" ht="17" x14ac:dyDescent="0.25">
      <c r="B23" s="4"/>
    </row>
    <row r="24" spans="2:11" ht="17" x14ac:dyDescent="0.25">
      <c r="B24" s="16"/>
    </row>
    <row r="25" spans="2:11" ht="17" x14ac:dyDescent="0.25">
      <c r="B25" s="4" t="s">
        <v>3</v>
      </c>
    </row>
    <row r="26" spans="2:11" ht="17" x14ac:dyDescent="0.25">
      <c r="B26" s="4" t="s">
        <v>3</v>
      </c>
    </row>
    <row r="27" spans="2:11" ht="17" x14ac:dyDescent="0.25">
      <c r="B27" s="4"/>
    </row>
    <row r="28" spans="2:11" ht="17" x14ac:dyDescent="0.25">
      <c r="B28" s="4"/>
    </row>
    <row r="29" spans="2:11" ht="17" x14ac:dyDescent="0.25">
      <c r="B29" s="4"/>
    </row>
    <row r="61" spans="2:11" ht="17" x14ac:dyDescent="0.25">
      <c r="B61" s="14"/>
      <c r="C61" s="5"/>
      <c r="D61" s="5"/>
      <c r="E61" s="5"/>
      <c r="F61" s="5"/>
      <c r="G61" s="5"/>
      <c r="H61" s="5"/>
      <c r="I61" s="15"/>
      <c r="J61" s="15"/>
      <c r="K61" s="15"/>
    </row>
  </sheetData>
  <mergeCells count="6">
    <mergeCell ref="C18:G18"/>
    <mergeCell ref="C2:G2"/>
    <mergeCell ref="I2:K3"/>
    <mergeCell ref="C3:G3"/>
    <mergeCell ref="C4:G4"/>
    <mergeCell ref="C6:G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8"/>
  <sheetViews>
    <sheetView zoomScale="150" zoomScaleNormal="150" zoomScalePageLayoutView="150" workbookViewId="0"/>
  </sheetViews>
  <sheetFormatPr baseColWidth="10" defaultRowHeight="16" x14ac:dyDescent="0.2"/>
  <cols>
    <col min="6" max="6" width="1.33203125" customWidth="1"/>
    <col min="7" max="7" width="14.6640625" customWidth="1"/>
    <col min="8" max="8" width="0.5" customWidth="1"/>
    <col min="9" max="9" width="13.6640625" bestFit="1" customWidth="1"/>
    <col min="10" max="10" width="3.83203125" customWidth="1"/>
    <col min="11" max="11" width="13.6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">
        <v>3</v>
      </c>
      <c r="J2" s="94"/>
      <c r="K2" s="95"/>
    </row>
    <row r="3" spans="2:11" ht="17" x14ac:dyDescent="0.25">
      <c r="B3" s="1"/>
      <c r="C3" s="99" t="s">
        <v>32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+'État des résultats'!C4:G4</f>
        <v>Pour la période du 1er janvier 20XX au 31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3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25</v>
      </c>
      <c r="D8" s="27"/>
      <c r="E8" s="28"/>
      <c r="F8" s="28"/>
      <c r="G8" s="29"/>
      <c r="H8" s="5"/>
      <c r="I8" s="47">
        <v>0</v>
      </c>
      <c r="J8" s="10" t="s">
        <v>2</v>
      </c>
      <c r="K8" s="48">
        <v>0</v>
      </c>
    </row>
    <row r="9" spans="2:11" ht="17" x14ac:dyDescent="0.25">
      <c r="B9" s="4" t="s">
        <v>3</v>
      </c>
      <c r="C9" s="30" t="s">
        <v>26</v>
      </c>
      <c r="D9" s="28"/>
      <c r="E9" s="28"/>
      <c r="F9" s="28"/>
      <c r="G9" s="29"/>
      <c r="H9" s="5">
        <v>0</v>
      </c>
      <c r="I9" s="47">
        <v>0</v>
      </c>
      <c r="J9" s="10"/>
      <c r="K9" s="48">
        <v>3000</v>
      </c>
    </row>
    <row r="10" spans="2:11" ht="17" x14ac:dyDescent="0.25">
      <c r="B10" s="4"/>
      <c r="C10" s="30" t="s">
        <v>27</v>
      </c>
      <c r="D10" s="28"/>
      <c r="E10" s="28"/>
      <c r="F10" s="28"/>
      <c r="G10" s="29"/>
      <c r="H10" s="5"/>
      <c r="I10" s="47">
        <v>0</v>
      </c>
      <c r="J10" s="10"/>
      <c r="K10" s="48">
        <v>21900</v>
      </c>
    </row>
    <row r="11" spans="2:11" ht="17" x14ac:dyDescent="0.25">
      <c r="B11" s="4" t="s">
        <v>3</v>
      </c>
      <c r="C11" s="30" t="s">
        <v>28</v>
      </c>
      <c r="D11" s="28"/>
      <c r="E11" s="28"/>
      <c r="F11" s="28"/>
      <c r="G11" s="29"/>
      <c r="H11" s="5"/>
      <c r="I11" s="47">
        <v>15000</v>
      </c>
      <c r="J11" s="10"/>
      <c r="K11" s="48">
        <v>0</v>
      </c>
    </row>
    <row r="12" spans="2:11" ht="17" x14ac:dyDescent="0.25">
      <c r="B12" s="4"/>
      <c r="C12" s="30"/>
      <c r="D12" s="28"/>
      <c r="E12" s="28"/>
      <c r="F12" s="28"/>
      <c r="G12" s="29"/>
      <c r="H12" s="5"/>
      <c r="I12" s="47"/>
      <c r="J12" s="10"/>
      <c r="K12" s="48"/>
    </row>
    <row r="13" spans="2:11" ht="17" x14ac:dyDescent="0.25">
      <c r="B13" s="4"/>
      <c r="C13" s="31" t="s">
        <v>29</v>
      </c>
      <c r="D13" s="28"/>
      <c r="E13" s="28"/>
      <c r="F13" s="28"/>
      <c r="G13" s="29"/>
      <c r="H13" s="5"/>
      <c r="I13" s="47" t="s">
        <v>3</v>
      </c>
      <c r="J13" s="10"/>
      <c r="K13" s="48">
        <f>+K9+K10-I11</f>
        <v>9900</v>
      </c>
    </row>
    <row r="14" spans="2:11" ht="17" x14ac:dyDescent="0.25">
      <c r="B14" s="4"/>
      <c r="C14" s="31"/>
      <c r="D14" s="28"/>
      <c r="E14" s="28"/>
      <c r="F14" s="28"/>
      <c r="G14" s="29"/>
      <c r="H14" s="5"/>
      <c r="I14" s="47"/>
      <c r="J14" s="10"/>
      <c r="K14" s="48"/>
    </row>
    <row r="15" spans="2:11" ht="21" x14ac:dyDescent="0.4">
      <c r="B15" s="4"/>
      <c r="C15" s="84" t="s">
        <v>34</v>
      </c>
      <c r="D15" s="105"/>
      <c r="E15" s="105"/>
      <c r="F15" s="105"/>
      <c r="G15" s="106"/>
      <c r="H15" s="5"/>
      <c r="I15" s="11" t="s">
        <v>3</v>
      </c>
      <c r="J15" s="12"/>
      <c r="K15" s="83">
        <f>+K13+K8</f>
        <v>9900</v>
      </c>
    </row>
    <row r="16" spans="2:11" ht="17" x14ac:dyDescent="0.25">
      <c r="B16" s="4"/>
    </row>
    <row r="17" spans="2:2" ht="17" x14ac:dyDescent="0.25">
      <c r="B17" s="4" t="s">
        <v>3</v>
      </c>
    </row>
    <row r="18" spans="2:2" ht="17" x14ac:dyDescent="0.25">
      <c r="B18" s="4" t="s">
        <v>3</v>
      </c>
    </row>
    <row r="19" spans="2:2" ht="17" x14ac:dyDescent="0.25">
      <c r="B19" s="4"/>
    </row>
    <row r="20" spans="2:2" ht="17" x14ac:dyDescent="0.25">
      <c r="B20" s="4"/>
    </row>
    <row r="21" spans="2:2" ht="17" x14ac:dyDescent="0.25">
      <c r="B21" s="16"/>
    </row>
    <row r="22" spans="2:2" ht="17" x14ac:dyDescent="0.25">
      <c r="B22" s="4" t="s">
        <v>3</v>
      </c>
    </row>
    <row r="23" spans="2:2" ht="17" x14ac:dyDescent="0.25">
      <c r="B23" s="4" t="s">
        <v>3</v>
      </c>
    </row>
    <row r="24" spans="2:2" ht="17" x14ac:dyDescent="0.25">
      <c r="B24" s="4"/>
    </row>
    <row r="25" spans="2:2" ht="17" x14ac:dyDescent="0.25">
      <c r="B25" s="4"/>
    </row>
    <row r="26" spans="2:2" ht="17" x14ac:dyDescent="0.25">
      <c r="B26" s="4"/>
    </row>
    <row r="58" spans="2:11" ht="17" x14ac:dyDescent="0.25">
      <c r="B58" s="14"/>
      <c r="C58" s="5"/>
      <c r="D58" s="5"/>
      <c r="E58" s="5"/>
      <c r="F58" s="5"/>
      <c r="G58" s="5"/>
      <c r="H58" s="5"/>
      <c r="I58" s="15"/>
      <c r="J58" s="15"/>
      <c r="K58" s="15"/>
    </row>
  </sheetData>
  <mergeCells count="6">
    <mergeCell ref="C15:G15"/>
    <mergeCell ref="C2:G2"/>
    <mergeCell ref="I2:K3"/>
    <mergeCell ref="C3:G3"/>
    <mergeCell ref="C4:G4"/>
    <mergeCell ref="C6:G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57"/>
  <sheetViews>
    <sheetView zoomScale="150" zoomScaleNormal="150" zoomScalePageLayoutView="150" workbookViewId="0"/>
  </sheetViews>
  <sheetFormatPr baseColWidth="10" defaultRowHeight="16" x14ac:dyDescent="0.2"/>
  <cols>
    <col min="6" max="6" width="1.33203125" customWidth="1"/>
    <col min="7" max="7" width="15.5" customWidth="1"/>
    <col min="8" max="8" width="0.5" customWidth="1"/>
    <col min="9" max="9" width="13.6640625" bestFit="1" customWidth="1"/>
    <col min="10" max="10" width="3.83203125" customWidth="1"/>
    <col min="11" max="11" width="13.6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">
        <v>3</v>
      </c>
      <c r="J2" s="94"/>
      <c r="K2" s="95"/>
    </row>
    <row r="3" spans="2:11" ht="17" x14ac:dyDescent="0.25">
      <c r="B3" s="1"/>
      <c r="C3" s="99" t="s">
        <v>37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+'Variation des capitaux'!C4:G4</f>
        <v>Pour la période du 1er janvier 20XX au 31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3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25</v>
      </c>
      <c r="D8" s="27"/>
      <c r="E8" s="28"/>
      <c r="F8" s="28"/>
      <c r="G8" s="29"/>
      <c r="H8" s="5"/>
      <c r="I8" s="47">
        <v>0</v>
      </c>
      <c r="J8" s="10" t="s">
        <v>2</v>
      </c>
      <c r="K8" s="48">
        <v>0</v>
      </c>
    </row>
    <row r="9" spans="2:11" ht="17" x14ac:dyDescent="0.25">
      <c r="B9" s="4"/>
      <c r="C9" s="30" t="s">
        <v>27</v>
      </c>
      <c r="D9" s="28"/>
      <c r="E9" s="28"/>
      <c r="F9" s="28"/>
      <c r="G9" s="29"/>
      <c r="H9" s="5"/>
      <c r="I9" s="47">
        <v>0</v>
      </c>
      <c r="J9" s="10"/>
      <c r="K9" s="48">
        <v>21900</v>
      </c>
    </row>
    <row r="10" spans="2:11" ht="17" x14ac:dyDescent="0.25">
      <c r="B10" s="4" t="s">
        <v>3</v>
      </c>
      <c r="C10" s="30" t="s">
        <v>28</v>
      </c>
      <c r="D10" s="28"/>
      <c r="E10" s="28"/>
      <c r="F10" s="28"/>
      <c r="G10" s="29"/>
      <c r="H10" s="5"/>
      <c r="I10" s="47">
        <v>15000</v>
      </c>
      <c r="J10" s="10"/>
      <c r="K10" s="48">
        <v>0</v>
      </c>
    </row>
    <row r="11" spans="2:11" ht="17" x14ac:dyDescent="0.25">
      <c r="B11" s="4"/>
      <c r="C11" s="30"/>
      <c r="D11" s="28"/>
      <c r="E11" s="28"/>
      <c r="F11" s="28"/>
      <c r="G11" s="29"/>
      <c r="H11" s="5"/>
      <c r="I11" s="47"/>
      <c r="J11" s="10"/>
      <c r="K11" s="48"/>
    </row>
    <row r="12" spans="2:11" ht="17" x14ac:dyDescent="0.25">
      <c r="B12" s="4"/>
      <c r="C12" s="31" t="s">
        <v>62</v>
      </c>
      <c r="D12" s="28"/>
      <c r="E12" s="28"/>
      <c r="F12" s="28"/>
      <c r="G12" s="29"/>
      <c r="H12" s="5"/>
      <c r="I12" s="47" t="s">
        <v>3</v>
      </c>
      <c r="J12" s="10"/>
      <c r="K12" s="48">
        <f>+K9-I10</f>
        <v>6900</v>
      </c>
    </row>
    <row r="13" spans="2:11" ht="17" x14ac:dyDescent="0.25">
      <c r="B13" s="4"/>
      <c r="C13" s="31"/>
      <c r="D13" s="28"/>
      <c r="E13" s="28"/>
      <c r="F13" s="28"/>
      <c r="G13" s="29"/>
      <c r="H13" s="5"/>
      <c r="I13" s="47"/>
      <c r="J13" s="10"/>
      <c r="K13" s="48"/>
    </row>
    <row r="14" spans="2:11" ht="21" x14ac:dyDescent="0.4">
      <c r="B14" s="4"/>
      <c r="C14" s="84" t="str">
        <f>+'Variation des capitaux'!C15:G15</f>
        <v>Solde au 31 janvier 20XX</v>
      </c>
      <c r="D14" s="105"/>
      <c r="E14" s="105"/>
      <c r="F14" s="105"/>
      <c r="G14" s="106"/>
      <c r="H14" s="5"/>
      <c r="I14" s="11" t="s">
        <v>3</v>
      </c>
      <c r="J14" s="12"/>
      <c r="K14" s="83">
        <f>+K12+K8</f>
        <v>6900</v>
      </c>
    </row>
    <row r="15" spans="2:11" ht="17" x14ac:dyDescent="0.25">
      <c r="B15" s="4"/>
    </row>
    <row r="16" spans="2:11" ht="17" x14ac:dyDescent="0.25">
      <c r="B16" s="4" t="s">
        <v>3</v>
      </c>
    </row>
    <row r="17" spans="2:2" ht="17" x14ac:dyDescent="0.25">
      <c r="B17" s="4" t="s">
        <v>3</v>
      </c>
    </row>
    <row r="18" spans="2:2" ht="17" x14ac:dyDescent="0.25">
      <c r="B18" s="4"/>
    </row>
    <row r="19" spans="2:2" ht="17" x14ac:dyDescent="0.25">
      <c r="B19" s="4"/>
    </row>
    <row r="20" spans="2:2" ht="17" x14ac:dyDescent="0.25">
      <c r="B20" s="16"/>
    </row>
    <row r="21" spans="2:2" ht="17" x14ac:dyDescent="0.25">
      <c r="B21" s="4" t="s">
        <v>3</v>
      </c>
    </row>
    <row r="22" spans="2:2" ht="17" x14ac:dyDescent="0.25">
      <c r="B22" s="4" t="s">
        <v>3</v>
      </c>
    </row>
    <row r="23" spans="2:2" ht="17" x14ac:dyDescent="0.25">
      <c r="B23" s="4"/>
    </row>
    <row r="24" spans="2:2" ht="17" x14ac:dyDescent="0.25">
      <c r="B24" s="4"/>
    </row>
    <row r="25" spans="2:2" ht="17" x14ac:dyDescent="0.25">
      <c r="B25" s="4"/>
    </row>
    <row r="57" spans="2:11" ht="17" x14ac:dyDescent="0.25">
      <c r="B57" s="14"/>
      <c r="C57" s="5"/>
      <c r="D57" s="5"/>
      <c r="E57" s="5"/>
      <c r="F57" s="5"/>
      <c r="G57" s="5"/>
      <c r="H57" s="5"/>
      <c r="I57" s="15"/>
      <c r="J57" s="15"/>
      <c r="K57" s="15"/>
    </row>
  </sheetData>
  <mergeCells count="6">
    <mergeCell ref="C14:G14"/>
    <mergeCell ref="C2:G2"/>
    <mergeCell ref="I2:K3"/>
    <mergeCell ref="C3:G3"/>
    <mergeCell ref="C4:G4"/>
    <mergeCell ref="C6:G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76"/>
  <sheetViews>
    <sheetView tabSelected="1" zoomScale="129" zoomScaleNormal="129" zoomScalePageLayoutView="129" workbookViewId="0"/>
  </sheetViews>
  <sheetFormatPr baseColWidth="10" defaultRowHeight="16" x14ac:dyDescent="0.2"/>
  <cols>
    <col min="3" max="3" width="40.6640625" bestFit="1" customWidth="1"/>
    <col min="6" max="6" width="1.33203125" customWidth="1"/>
    <col min="7" max="7" width="2.5" customWidth="1"/>
    <col min="8" max="8" width="0.5" customWidth="1"/>
    <col min="9" max="9" width="16" bestFit="1" customWidth="1"/>
    <col min="10" max="10" width="3.83203125" customWidth="1"/>
    <col min="11" max="11" width="13.6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">
        <v>65</v>
      </c>
      <c r="J2" s="94"/>
      <c r="K2" s="95"/>
    </row>
    <row r="3" spans="2:11" ht="17" x14ac:dyDescent="0.25">
      <c r="B3" s="1"/>
      <c r="C3" s="99" t="s">
        <v>64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+'État des résultats'!C4:G4</f>
        <v>Pour la période du 1er janvier 20XX au 31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41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tr">
        <f>+'État des résultats'!C8</f>
        <v>Produits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tr">
        <f>+'État des résultats'!C9</f>
        <v>. Honoraire de consultation</v>
      </c>
      <c r="D9" s="28"/>
      <c r="E9" s="28"/>
      <c r="F9" s="28"/>
      <c r="G9" s="29"/>
      <c r="H9" s="5"/>
      <c r="I9" s="47">
        <f>+'État des résultats'!K9</f>
        <v>30000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tr">
        <f>+'État des résultats'!C11</f>
        <v>Charges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tr">
        <f>+'État des résultats'!C12</f>
        <v>. Fournitures diverses</v>
      </c>
      <c r="D12" s="28"/>
      <c r="E12" s="28"/>
      <c r="F12" s="28"/>
      <c r="G12" s="29"/>
      <c r="H12" s="5"/>
      <c r="I12" s="47">
        <v>0</v>
      </c>
      <c r="J12" s="10"/>
      <c r="K12" s="48">
        <f>+'État des résultats'!I12</f>
        <v>800</v>
      </c>
    </row>
    <row r="13" spans="2:11" ht="17" x14ac:dyDescent="0.25">
      <c r="B13" s="4"/>
      <c r="C13" s="30" t="str">
        <f>+'État des résultats'!C13</f>
        <v>. Intérêt sur emprunt bancaire</v>
      </c>
      <c r="D13" s="28"/>
      <c r="E13" s="28"/>
      <c r="F13" s="28"/>
      <c r="G13" s="29"/>
      <c r="H13" s="5"/>
      <c r="I13" s="47">
        <v>0</v>
      </c>
      <c r="J13" s="10"/>
      <c r="K13" s="48">
        <f>+'État des résultats'!I13</f>
        <v>1500</v>
      </c>
    </row>
    <row r="14" spans="2:11" ht="17" x14ac:dyDescent="0.25">
      <c r="B14" s="4"/>
      <c r="C14" s="30" t="str">
        <f>+'État des résultats'!C14</f>
        <v>. Salaire de l’adjointe</v>
      </c>
      <c r="D14" s="28"/>
      <c r="E14" s="28"/>
      <c r="F14" s="28"/>
      <c r="G14" s="29"/>
      <c r="H14" s="5"/>
      <c r="I14" s="47">
        <v>0</v>
      </c>
      <c r="J14" s="10"/>
      <c r="K14" s="48">
        <f>+'État des résultats'!I14</f>
        <v>1000</v>
      </c>
    </row>
    <row r="15" spans="2:11" ht="17" x14ac:dyDescent="0.25">
      <c r="B15" s="4"/>
      <c r="C15" s="30" t="str">
        <f>+'État des résultats'!C15</f>
        <v>. Rémunération du président</v>
      </c>
      <c r="D15" s="28"/>
      <c r="E15" s="28"/>
      <c r="F15" s="28"/>
      <c r="G15" s="29"/>
      <c r="H15" s="5"/>
      <c r="I15" s="47">
        <v>0</v>
      </c>
      <c r="J15" s="10"/>
      <c r="K15" s="48">
        <f>+'État des résultats'!I15</f>
        <v>3800</v>
      </c>
    </row>
    <row r="16" spans="2:11" ht="17" x14ac:dyDescent="0.25">
      <c r="B16" s="4"/>
      <c r="C16" s="30" t="str">
        <f>+'État des résultats'!C16</f>
        <v>. Perte latente sur placement</v>
      </c>
      <c r="D16" s="28"/>
      <c r="E16" s="28"/>
      <c r="F16" s="28"/>
      <c r="G16" s="29"/>
      <c r="H16" s="5"/>
      <c r="I16" s="47">
        <v>0</v>
      </c>
      <c r="J16" s="10"/>
      <c r="K16" s="48">
        <f>+'État des résultats'!I16</f>
        <v>1000</v>
      </c>
    </row>
    <row r="17" spans="2:11" ht="17" x14ac:dyDescent="0.25">
      <c r="B17" s="4"/>
      <c r="C17" s="30"/>
      <c r="D17" s="28"/>
      <c r="E17" s="28"/>
      <c r="F17" s="28"/>
      <c r="G17" s="29"/>
      <c r="H17" s="5"/>
      <c r="I17" s="47"/>
      <c r="J17" s="10"/>
      <c r="K17" s="48"/>
    </row>
    <row r="18" spans="2:11" ht="20" x14ac:dyDescent="0.4">
      <c r="B18" s="4"/>
      <c r="C18" s="54" t="s">
        <v>52</v>
      </c>
      <c r="D18" s="28"/>
      <c r="E18" s="28"/>
      <c r="F18" s="28"/>
      <c r="G18" s="29"/>
      <c r="H18" s="5"/>
      <c r="I18" s="55">
        <f>+I9-K12-K13-K14-K15-K16</f>
        <v>21900</v>
      </c>
      <c r="J18" s="10"/>
      <c r="K18" s="48" t="s">
        <v>3</v>
      </c>
    </row>
    <row r="19" spans="2:11" ht="17" x14ac:dyDescent="0.25">
      <c r="B19" s="4"/>
      <c r="C19" s="31"/>
      <c r="D19" s="28"/>
      <c r="E19" s="28"/>
      <c r="F19" s="28"/>
      <c r="G19" s="29"/>
      <c r="H19" s="5"/>
      <c r="I19" s="47" t="s">
        <v>3</v>
      </c>
      <c r="J19" s="10"/>
      <c r="K19" s="48" t="s">
        <v>3</v>
      </c>
    </row>
    <row r="20" spans="2:11" ht="19" x14ac:dyDescent="0.3">
      <c r="B20" s="4"/>
      <c r="C20" s="84" t="s">
        <v>42</v>
      </c>
      <c r="D20" s="105"/>
      <c r="E20" s="105"/>
      <c r="F20" s="105"/>
      <c r="G20" s="106"/>
      <c r="H20" s="5"/>
      <c r="I20" s="11" t="s">
        <v>3</v>
      </c>
      <c r="J20" s="12"/>
      <c r="K20" s="13" t="s">
        <v>3</v>
      </c>
    </row>
    <row r="21" spans="2:11" ht="19" x14ac:dyDescent="0.3">
      <c r="B21" s="4"/>
      <c r="C21" s="23"/>
      <c r="D21" s="32"/>
      <c r="E21" s="32"/>
      <c r="F21" s="32"/>
      <c r="G21" s="33"/>
      <c r="H21" s="9"/>
      <c r="I21" s="47"/>
      <c r="J21" s="10"/>
      <c r="K21" s="48"/>
    </row>
    <row r="22" spans="2:11" ht="17" x14ac:dyDescent="0.25">
      <c r="B22" s="4" t="s">
        <v>3</v>
      </c>
      <c r="C22" s="26" t="str">
        <f>+'Bilan de fermeture'!C20</f>
        <v>Dettes à long terme</v>
      </c>
      <c r="D22" s="27"/>
      <c r="E22" s="28"/>
      <c r="F22" s="28"/>
      <c r="G22" s="29"/>
      <c r="H22" s="5"/>
      <c r="I22" s="47" t="s">
        <v>3</v>
      </c>
      <c r="J22" s="10"/>
      <c r="K22" s="48"/>
    </row>
    <row r="23" spans="2:11" ht="17" x14ac:dyDescent="0.25">
      <c r="B23" s="4" t="s">
        <v>3</v>
      </c>
      <c r="C23" s="30" t="str">
        <f>+'Bilan de fermeture'!C21</f>
        <v>. Emprunt bancaire</v>
      </c>
      <c r="D23" s="28"/>
      <c r="E23" s="28"/>
      <c r="F23" s="28"/>
      <c r="G23" s="29"/>
      <c r="H23" s="5"/>
      <c r="I23" s="47">
        <f>+'Bilan de fermeture'!K21-'Bilan de départ'!K17</f>
        <v>15000</v>
      </c>
      <c r="J23" s="10"/>
      <c r="K23" s="48">
        <v>0</v>
      </c>
    </row>
    <row r="24" spans="2:11" ht="17" x14ac:dyDescent="0.25">
      <c r="B24" s="4"/>
      <c r="C24" s="30"/>
      <c r="D24" s="28"/>
      <c r="E24" s="28"/>
      <c r="F24" s="28"/>
      <c r="G24" s="29"/>
      <c r="H24" s="5"/>
      <c r="I24" s="47"/>
      <c r="J24" s="10"/>
      <c r="K24" s="48"/>
    </row>
    <row r="25" spans="2:11" ht="17" x14ac:dyDescent="0.25">
      <c r="B25" s="4"/>
      <c r="C25" s="74" t="str">
        <f>+'Bilan de fermeture'!C25</f>
        <v>Capital-actions</v>
      </c>
      <c r="D25" s="28"/>
      <c r="E25" s="28"/>
      <c r="F25" s="28"/>
      <c r="G25" s="29"/>
      <c r="H25" s="5"/>
      <c r="I25" s="47"/>
      <c r="J25" s="10"/>
      <c r="K25" s="48"/>
    </row>
    <row r="26" spans="2:11" ht="17" x14ac:dyDescent="0.25">
      <c r="B26" s="4"/>
      <c r="C26" s="30" t="str">
        <f>+'Bilan de fermeture'!C26</f>
        <v>. Capital-actions catégorie A</v>
      </c>
      <c r="D26" s="28"/>
      <c r="E26" s="28"/>
      <c r="F26" s="28"/>
      <c r="G26" s="29"/>
      <c r="H26" s="5"/>
      <c r="I26" s="47">
        <f>+'Bilan de fermeture'!K26-'Bilan de départ'!K22</f>
        <v>0</v>
      </c>
      <c r="J26" s="10"/>
      <c r="K26" s="48"/>
    </row>
    <row r="27" spans="2:11" ht="17" x14ac:dyDescent="0.25">
      <c r="B27" s="4"/>
      <c r="C27" s="30" t="str">
        <f>+'Bilan de fermeture'!C27</f>
        <v>. Résultats non distribués</v>
      </c>
      <c r="D27" s="28"/>
      <c r="E27" s="28"/>
      <c r="F27" s="28"/>
      <c r="G27" s="29"/>
      <c r="H27" s="5"/>
      <c r="I27" s="47"/>
      <c r="J27" s="10"/>
      <c r="K27" s="48"/>
    </row>
    <row r="28" spans="2:11" ht="17" x14ac:dyDescent="0.25">
      <c r="B28" s="4"/>
      <c r="C28" s="56" t="str">
        <f>'Variation des capitaux'!C11</f>
        <v>. Dividences</v>
      </c>
      <c r="D28" s="28"/>
      <c r="E28" s="28"/>
      <c r="F28" s="28"/>
      <c r="G28" s="29"/>
      <c r="H28" s="5"/>
      <c r="I28" s="47">
        <v>0</v>
      </c>
      <c r="J28" s="10"/>
      <c r="K28" s="48">
        <f>+'Variation des capitaux'!I11</f>
        <v>15000</v>
      </c>
    </row>
    <row r="29" spans="2:11" ht="17" x14ac:dyDescent="0.25">
      <c r="B29" s="4"/>
      <c r="C29" s="30"/>
      <c r="D29" s="28"/>
      <c r="E29" s="28"/>
      <c r="F29" s="28"/>
      <c r="G29" s="29"/>
      <c r="H29" s="5"/>
      <c r="I29" s="47"/>
      <c r="J29" s="10"/>
      <c r="K29" s="48"/>
    </row>
    <row r="30" spans="2:11" ht="20" x14ac:dyDescent="0.4">
      <c r="B30" s="4"/>
      <c r="C30" s="54" t="s">
        <v>53</v>
      </c>
      <c r="D30" s="28"/>
      <c r="E30" s="28"/>
      <c r="F30" s="28"/>
      <c r="G30" s="29"/>
      <c r="H30" s="5"/>
      <c r="I30" s="55">
        <f>+I23-K28</f>
        <v>0</v>
      </c>
      <c r="J30" s="10"/>
      <c r="K30" s="48"/>
    </row>
    <row r="31" spans="2:11" ht="17" x14ac:dyDescent="0.25">
      <c r="B31" s="4"/>
      <c r="C31" s="34"/>
      <c r="D31" s="35"/>
      <c r="E31" s="35"/>
      <c r="F31" s="35"/>
      <c r="G31" s="36"/>
      <c r="H31" s="5"/>
      <c r="I31" s="47" t="s">
        <v>3</v>
      </c>
      <c r="J31" s="10"/>
      <c r="K31" s="48" t="s">
        <v>3</v>
      </c>
    </row>
    <row r="32" spans="2:11" ht="17" x14ac:dyDescent="0.25">
      <c r="B32" s="4"/>
      <c r="C32" s="107" t="s">
        <v>43</v>
      </c>
      <c r="D32" s="105"/>
      <c r="E32" s="105"/>
      <c r="F32" s="105"/>
      <c r="G32" s="106"/>
      <c r="H32" s="5"/>
      <c r="I32" s="11" t="s">
        <v>3</v>
      </c>
      <c r="J32" s="12"/>
      <c r="K32" s="13" t="s">
        <v>3</v>
      </c>
    </row>
    <row r="33" spans="2:11" ht="19" x14ac:dyDescent="0.3">
      <c r="B33" s="16"/>
      <c r="C33" s="37"/>
      <c r="D33" s="38"/>
      <c r="E33" s="38"/>
      <c r="F33" s="38"/>
      <c r="G33" s="39"/>
      <c r="H33" s="17"/>
      <c r="I33" s="18"/>
      <c r="J33" s="43"/>
      <c r="K33" s="19"/>
    </row>
    <row r="34" spans="2:11" ht="17" x14ac:dyDescent="0.25">
      <c r="B34" s="16"/>
      <c r="C34" s="77" t="s">
        <v>16</v>
      </c>
      <c r="D34" s="38"/>
      <c r="E34" s="38"/>
      <c r="F34" s="38"/>
      <c r="G34" s="39"/>
      <c r="H34" s="17"/>
      <c r="I34" s="18"/>
      <c r="J34" s="43"/>
      <c r="K34" s="19"/>
    </row>
    <row r="35" spans="2:11" ht="17" x14ac:dyDescent="0.25">
      <c r="B35" s="16"/>
      <c r="C35" s="56" t="str">
        <f>+'Bilan de fermeture'!C12</f>
        <v>. Placement</v>
      </c>
      <c r="D35" s="38"/>
      <c r="E35" s="38"/>
      <c r="F35" s="38"/>
      <c r="G35" s="39"/>
      <c r="H35" s="17"/>
      <c r="I35" s="18">
        <v>0</v>
      </c>
      <c r="J35" s="43"/>
      <c r="K35" s="19">
        <f>+'Bilan de fermeture'!I12</f>
        <v>4000</v>
      </c>
    </row>
    <row r="36" spans="2:11" ht="19" x14ac:dyDescent="0.3">
      <c r="B36" s="16"/>
      <c r="C36" s="37"/>
      <c r="D36" s="38"/>
      <c r="E36" s="38"/>
      <c r="F36" s="38"/>
      <c r="G36" s="39"/>
      <c r="H36" s="17"/>
      <c r="I36" s="18"/>
      <c r="J36" s="43"/>
      <c r="K36" s="19"/>
    </row>
    <row r="37" spans="2:11" ht="17" x14ac:dyDescent="0.25">
      <c r="B37" s="4" t="s">
        <v>3</v>
      </c>
      <c r="C37" s="26" t="str">
        <f>+'Bilan de fermeture'!C14</f>
        <v xml:space="preserve">Immobilisation </v>
      </c>
      <c r="D37" s="40"/>
      <c r="E37" s="28"/>
      <c r="F37" s="28"/>
      <c r="G37" s="29"/>
      <c r="H37" s="5"/>
      <c r="I37" s="18" t="s">
        <v>9</v>
      </c>
      <c r="J37" s="43"/>
      <c r="K37" s="19" t="s">
        <v>9</v>
      </c>
    </row>
    <row r="38" spans="2:11" ht="17" x14ac:dyDescent="0.25">
      <c r="B38" s="4" t="s">
        <v>3</v>
      </c>
      <c r="C38" s="41" t="str">
        <f>+'Bilan de fermeture'!C15</f>
        <v>. Mobilier de bureau</v>
      </c>
      <c r="D38" s="42"/>
      <c r="E38" s="28"/>
      <c r="F38" s="28"/>
      <c r="G38" s="29"/>
      <c r="H38" s="5"/>
      <c r="I38" s="18">
        <f>+'Bilan de fermeture'!I15-'Bilan de départ'!I12</f>
        <v>0</v>
      </c>
      <c r="J38" s="43"/>
      <c r="K38" s="19">
        <v>0</v>
      </c>
    </row>
    <row r="39" spans="2:11" ht="17" x14ac:dyDescent="0.25">
      <c r="B39" s="4"/>
      <c r="C39" s="41" t="str">
        <f>+'Bilan de fermeture'!C16</f>
        <v>. Matériel informatique</v>
      </c>
      <c r="D39" s="42"/>
      <c r="E39" s="28"/>
      <c r="F39" s="28"/>
      <c r="G39" s="29"/>
      <c r="H39" s="5"/>
      <c r="I39" s="18">
        <v>0</v>
      </c>
      <c r="J39" s="43"/>
      <c r="K39" s="19">
        <f>+'Bilan de fermeture'!I16</f>
        <v>7000</v>
      </c>
    </row>
    <row r="40" spans="2:11" ht="17" x14ac:dyDescent="0.25">
      <c r="B40" s="4"/>
      <c r="C40" s="41"/>
      <c r="D40" s="42"/>
      <c r="E40" s="28"/>
      <c r="F40" s="28"/>
      <c r="G40" s="29"/>
      <c r="H40" s="5"/>
      <c r="I40" s="18"/>
      <c r="J40" s="43"/>
      <c r="K40" s="19"/>
    </row>
    <row r="41" spans="2:11" ht="20" x14ac:dyDescent="0.4">
      <c r="B41" s="4"/>
      <c r="C41" s="54" t="s">
        <v>59</v>
      </c>
      <c r="D41" s="42"/>
      <c r="E41" s="28"/>
      <c r="F41" s="28"/>
      <c r="G41" s="29"/>
      <c r="H41" s="5"/>
      <c r="I41" s="18"/>
      <c r="J41" s="43"/>
      <c r="K41" s="57">
        <f>+K35+K39</f>
        <v>11000</v>
      </c>
    </row>
    <row r="42" spans="2:11" ht="17" x14ac:dyDescent="0.25">
      <c r="B42" s="4"/>
      <c r="C42" s="31"/>
      <c r="D42" s="28"/>
      <c r="E42" s="28"/>
      <c r="F42" s="28"/>
      <c r="G42" s="29"/>
      <c r="H42" s="5"/>
      <c r="I42" s="18" t="s">
        <v>9</v>
      </c>
      <c r="J42" s="43"/>
      <c r="K42" s="19" t="s">
        <v>9</v>
      </c>
    </row>
    <row r="43" spans="2:11" ht="21" thickBot="1" x14ac:dyDescent="0.45">
      <c r="B43" s="4"/>
      <c r="C43" s="108" t="s">
        <v>58</v>
      </c>
      <c r="D43" s="109"/>
      <c r="E43" s="109"/>
      <c r="F43" s="109"/>
      <c r="G43" s="110"/>
      <c r="H43" s="5"/>
      <c r="I43" s="78">
        <f>+I18</f>
        <v>21900</v>
      </c>
      <c r="J43" s="44"/>
      <c r="K43" s="79">
        <f>+K41</f>
        <v>11000</v>
      </c>
    </row>
    <row r="44" spans="2:11" ht="9" customHeight="1" thickTop="1" thickBot="1" x14ac:dyDescent="0.25"/>
    <row r="45" spans="2:11" ht="17" thickTop="1" x14ac:dyDescent="0.2">
      <c r="C45" s="58"/>
      <c r="D45" s="59"/>
      <c r="E45" s="59"/>
      <c r="F45" s="59"/>
      <c r="G45" s="60"/>
      <c r="H45" s="21"/>
      <c r="I45" s="58"/>
      <c r="J45" s="64"/>
      <c r="K45" s="60"/>
    </row>
    <row r="46" spans="2:11" x14ac:dyDescent="0.2">
      <c r="C46" s="53" t="s">
        <v>55</v>
      </c>
      <c r="D46" s="66"/>
      <c r="E46" s="66"/>
      <c r="F46" s="66"/>
      <c r="G46" s="67"/>
      <c r="H46" s="66"/>
      <c r="I46" s="68">
        <f>+'Bilan de départ'!I9</f>
        <v>1000</v>
      </c>
      <c r="J46" s="69"/>
      <c r="K46" s="67"/>
    </row>
    <row r="47" spans="2:11" ht="21" x14ac:dyDescent="0.4">
      <c r="C47" s="70" t="s">
        <v>54</v>
      </c>
      <c r="D47" s="71"/>
      <c r="E47" s="71"/>
      <c r="F47" s="71"/>
      <c r="G47" s="72"/>
      <c r="H47" s="66"/>
      <c r="I47" s="80">
        <f>+I43-K43</f>
        <v>10900</v>
      </c>
      <c r="J47" s="69"/>
      <c r="K47" s="81"/>
    </row>
    <row r="48" spans="2:11" x14ac:dyDescent="0.2">
      <c r="C48" s="53" t="s">
        <v>56</v>
      </c>
      <c r="D48" s="66"/>
      <c r="E48" s="66"/>
      <c r="F48" s="66"/>
      <c r="G48" s="67"/>
      <c r="H48" s="66"/>
      <c r="I48" s="68">
        <f>+I46+I47</f>
        <v>11900</v>
      </c>
      <c r="J48" s="69"/>
      <c r="K48" s="67"/>
    </row>
    <row r="49" spans="3:11" x14ac:dyDescent="0.2">
      <c r="C49" s="53" t="s">
        <v>51</v>
      </c>
      <c r="D49" s="66"/>
      <c r="E49" s="66"/>
      <c r="F49" s="66"/>
      <c r="G49" s="67"/>
      <c r="H49" s="66"/>
      <c r="I49" s="68">
        <f>+'Bilan de fermeture'!I9</f>
        <v>11900</v>
      </c>
      <c r="J49" s="69"/>
      <c r="K49" s="67"/>
    </row>
    <row r="50" spans="3:11" x14ac:dyDescent="0.2">
      <c r="C50" s="53" t="s">
        <v>57</v>
      </c>
      <c r="D50" s="66"/>
      <c r="E50" s="66"/>
      <c r="F50" s="66"/>
      <c r="G50" s="67"/>
      <c r="H50" s="66"/>
      <c r="I50" s="68">
        <f>+I48-I49</f>
        <v>0</v>
      </c>
      <c r="J50" s="69"/>
      <c r="K50" s="67"/>
    </row>
    <row r="51" spans="3:11" ht="17" thickBot="1" x14ac:dyDescent="0.25">
      <c r="C51" s="61"/>
      <c r="D51" s="62"/>
      <c r="E51" s="62"/>
      <c r="F51" s="62"/>
      <c r="G51" s="63"/>
      <c r="H51" s="21"/>
      <c r="I51" s="61"/>
      <c r="J51" s="65"/>
      <c r="K51" s="63"/>
    </row>
    <row r="52" spans="3:11" ht="17" thickTop="1" x14ac:dyDescent="0.2"/>
    <row r="76" spans="2:11" ht="17" x14ac:dyDescent="0.25">
      <c r="B76" s="14"/>
      <c r="C76" s="5"/>
      <c r="D76" s="5"/>
      <c r="E76" s="5"/>
      <c r="F76" s="5"/>
      <c r="G76" s="5"/>
      <c r="H76" s="5"/>
      <c r="I76" s="15"/>
      <c r="J76" s="15"/>
      <c r="K76" s="15"/>
    </row>
  </sheetData>
  <mergeCells count="8">
    <mergeCell ref="C32:G32"/>
    <mergeCell ref="C43:G43"/>
    <mergeCell ref="C2:G2"/>
    <mergeCell ref="I2:K3"/>
    <mergeCell ref="C3:G3"/>
    <mergeCell ref="C4:G4"/>
    <mergeCell ref="C6:G6"/>
    <mergeCell ref="C20:G2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6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+'Bilan de départ'!C2:G2</f>
        <v>Gestion THR inc.</v>
      </c>
      <c r="D2" s="91"/>
      <c r="E2" s="91"/>
      <c r="F2" s="91"/>
      <c r="G2" s="92"/>
      <c r="H2" s="2"/>
      <c r="I2" s="93" t="s">
        <v>24</v>
      </c>
      <c r="J2" s="94"/>
      <c r="K2" s="95"/>
    </row>
    <row r="3" spans="2:11" ht="17" x14ac:dyDescent="0.25">
      <c r="B3" s="1"/>
      <c r="C3" s="99" t="s">
        <v>31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">
        <v>33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v>21000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1"/>
      <c r="D13" s="28"/>
      <c r="E13" s="28"/>
      <c r="F13" s="28"/>
      <c r="G13" s="29"/>
      <c r="H13" s="5"/>
      <c r="I13" s="47" t="s">
        <v>3</v>
      </c>
      <c r="J13" s="10"/>
      <c r="K13" s="48" t="s">
        <v>3</v>
      </c>
    </row>
    <row r="14" spans="2:11" ht="19" x14ac:dyDescent="0.3">
      <c r="B14" s="4"/>
      <c r="C14" s="84" t="s">
        <v>6</v>
      </c>
      <c r="D14" s="105"/>
      <c r="E14" s="105"/>
      <c r="F14" s="105"/>
      <c r="G14" s="106"/>
      <c r="H14" s="5"/>
      <c r="I14" s="11" t="s">
        <v>3</v>
      </c>
      <c r="J14" s="12"/>
      <c r="K14" s="13" t="s">
        <v>3</v>
      </c>
    </row>
    <row r="15" spans="2:11" ht="19" x14ac:dyDescent="0.3">
      <c r="B15" s="4"/>
      <c r="C15" s="23"/>
      <c r="D15" s="32"/>
      <c r="E15" s="32"/>
      <c r="F15" s="32"/>
      <c r="G15" s="33"/>
      <c r="H15" s="9"/>
      <c r="I15" s="47"/>
      <c r="J15" s="10"/>
      <c r="K15" s="48"/>
    </row>
    <row r="16" spans="2:11" ht="17" x14ac:dyDescent="0.25">
      <c r="B16" s="4" t="s">
        <v>3</v>
      </c>
      <c r="C16" s="26" t="s">
        <v>7</v>
      </c>
      <c r="D16" s="27"/>
      <c r="E16" s="28"/>
      <c r="F16" s="28"/>
      <c r="G16" s="29"/>
      <c r="H16" s="5"/>
      <c r="I16" s="47" t="s">
        <v>3</v>
      </c>
      <c r="J16" s="10"/>
      <c r="K16" s="48"/>
    </row>
    <row r="17" spans="2:11" ht="17" x14ac:dyDescent="0.25">
      <c r="B17" s="4" t="s">
        <v>3</v>
      </c>
      <c r="C17" s="30" t="s">
        <v>48</v>
      </c>
      <c r="D17" s="28"/>
      <c r="E17" s="28"/>
      <c r="F17" s="28"/>
      <c r="G17" s="29"/>
      <c r="H17" s="5"/>
      <c r="I17" s="47">
        <v>0</v>
      </c>
      <c r="J17" s="10"/>
      <c r="K17" s="48">
        <v>28000</v>
      </c>
    </row>
    <row r="18" spans="2:11" ht="17" x14ac:dyDescent="0.25">
      <c r="B18" s="4"/>
      <c r="C18" s="34"/>
      <c r="D18" s="35"/>
      <c r="E18" s="35"/>
      <c r="F18" s="35"/>
      <c r="G18" s="36"/>
      <c r="H18" s="5"/>
      <c r="I18" s="47" t="s">
        <v>3</v>
      </c>
      <c r="J18" s="10"/>
      <c r="K18" s="48" t="s">
        <v>3</v>
      </c>
    </row>
    <row r="19" spans="2:11" ht="19" x14ac:dyDescent="0.3">
      <c r="B19" s="4"/>
      <c r="C19" s="84" t="s">
        <v>8</v>
      </c>
      <c r="D19" s="85"/>
      <c r="E19" s="85"/>
      <c r="F19" s="85"/>
      <c r="G19" s="86"/>
      <c r="H19" s="5"/>
      <c r="I19" s="11" t="s">
        <v>3</v>
      </c>
      <c r="J19" s="12"/>
      <c r="K19" s="13" t="s">
        <v>3</v>
      </c>
    </row>
    <row r="20" spans="2:11" ht="19" x14ac:dyDescent="0.3">
      <c r="B20" s="16"/>
      <c r="C20" s="37"/>
      <c r="D20" s="38"/>
      <c r="E20" s="38"/>
      <c r="F20" s="38"/>
      <c r="G20" s="39"/>
      <c r="H20" s="17"/>
      <c r="I20" s="18"/>
      <c r="J20" s="43"/>
      <c r="K20" s="19"/>
    </row>
    <row r="21" spans="2:11" ht="17" x14ac:dyDescent="0.25">
      <c r="B21" s="4" t="s">
        <v>3</v>
      </c>
      <c r="C21" s="26" t="s">
        <v>13</v>
      </c>
      <c r="D21" s="40"/>
      <c r="E21" s="28"/>
      <c r="F21" s="28"/>
      <c r="G21" s="29"/>
      <c r="H21" s="5"/>
      <c r="I21" s="18" t="s">
        <v>9</v>
      </c>
      <c r="J21" s="43"/>
      <c r="K21" s="19" t="s">
        <v>9</v>
      </c>
    </row>
    <row r="22" spans="2:11" ht="17" x14ac:dyDescent="0.25">
      <c r="B22" s="4" t="s">
        <v>3</v>
      </c>
      <c r="C22" s="41" t="s">
        <v>49</v>
      </c>
      <c r="D22" s="42"/>
      <c r="E22" s="28"/>
      <c r="F22" s="28"/>
      <c r="G22" s="29"/>
      <c r="H22" s="5"/>
      <c r="I22" s="18" t="s">
        <v>10</v>
      </c>
      <c r="J22" s="43"/>
      <c r="K22" s="19">
        <v>3000</v>
      </c>
    </row>
    <row r="23" spans="2:11" ht="17" x14ac:dyDescent="0.25">
      <c r="B23" s="4"/>
      <c r="C23" s="31"/>
      <c r="D23" s="28"/>
      <c r="E23" s="28"/>
      <c r="F23" s="28"/>
      <c r="G23" s="29"/>
      <c r="H23" s="5"/>
      <c r="I23" s="18" t="s">
        <v>9</v>
      </c>
      <c r="J23" s="43"/>
      <c r="K23" s="19" t="s">
        <v>9</v>
      </c>
    </row>
    <row r="24" spans="2:11" ht="22" thickBot="1" x14ac:dyDescent="0.45">
      <c r="B24" s="4"/>
      <c r="C24" s="87" t="s">
        <v>4</v>
      </c>
      <c r="D24" s="88"/>
      <c r="E24" s="88"/>
      <c r="F24" s="88"/>
      <c r="G24" s="89"/>
      <c r="H24" s="5"/>
      <c r="I24" s="78">
        <f>+SUM(I7:I23)</f>
        <v>31000</v>
      </c>
      <c r="J24" s="44"/>
      <c r="K24" s="79">
        <f>+SUM(K7:K23)</f>
        <v>31000</v>
      </c>
    </row>
    <row r="25" spans="2:11" ht="17" thickTop="1" x14ac:dyDescent="0.2"/>
    <row r="56" spans="2:11" ht="17" x14ac:dyDescent="0.25">
      <c r="B56" s="14"/>
      <c r="C56" s="5"/>
      <c r="D56" s="5"/>
      <c r="E56" s="5"/>
      <c r="F56" s="5"/>
      <c r="G56" s="5"/>
      <c r="H56" s="5"/>
      <c r="I56" s="15"/>
      <c r="J56" s="15"/>
      <c r="K56" s="15"/>
    </row>
  </sheetData>
  <mergeCells count="8">
    <mergeCell ref="C19:G19"/>
    <mergeCell ref="C24:G24"/>
    <mergeCell ref="C2:G2"/>
    <mergeCell ref="I2:K3"/>
    <mergeCell ref="C3:G3"/>
    <mergeCell ref="C4:G4"/>
    <mergeCell ref="C6:G6"/>
    <mergeCell ref="C14:G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7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+'2'!I2:K3</f>
        <v xml:space="preserve">Bilan </v>
      </c>
      <c r="J2" s="94"/>
      <c r="K2" s="95"/>
    </row>
    <row r="3" spans="2:11" ht="17" x14ac:dyDescent="0.25">
      <c r="B3" s="1"/>
      <c r="C3" s="99" t="str">
        <f>+'2'!C3:G3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+'2'!C4:G4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+(21000-7000)</f>
        <v>14000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0" t="s">
        <v>47</v>
      </c>
      <c r="D13" s="28"/>
      <c r="E13" s="28"/>
      <c r="F13" s="28"/>
      <c r="G13" s="29"/>
      <c r="H13" s="5"/>
      <c r="I13" s="47">
        <v>7000</v>
      </c>
      <c r="J13" s="10"/>
      <c r="K13" s="48"/>
    </row>
    <row r="14" spans="2:11" ht="17" x14ac:dyDescent="0.25">
      <c r="B14" s="4"/>
      <c r="C14" s="31"/>
      <c r="D14" s="28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9" x14ac:dyDescent="0.3">
      <c r="B15" s="4"/>
      <c r="C15" s="84" t="s">
        <v>6</v>
      </c>
      <c r="D15" s="105"/>
      <c r="E15" s="105"/>
      <c r="F15" s="105"/>
      <c r="G15" s="106"/>
      <c r="H15" s="5"/>
      <c r="I15" s="11" t="s">
        <v>3</v>
      </c>
      <c r="J15" s="12"/>
      <c r="K15" s="13" t="s">
        <v>3</v>
      </c>
    </row>
    <row r="16" spans="2:11" ht="19" x14ac:dyDescent="0.3">
      <c r="B16" s="4"/>
      <c r="C16" s="23"/>
      <c r="D16" s="32"/>
      <c r="E16" s="32"/>
      <c r="F16" s="32"/>
      <c r="G16" s="33"/>
      <c r="H16" s="9"/>
      <c r="I16" s="47"/>
      <c r="J16" s="10"/>
      <c r="K16" s="48"/>
    </row>
    <row r="17" spans="2:11" ht="17" x14ac:dyDescent="0.25">
      <c r="B17" s="4" t="s">
        <v>3</v>
      </c>
      <c r="C17" s="26" t="s">
        <v>7</v>
      </c>
      <c r="D17" s="27"/>
      <c r="E17" s="28"/>
      <c r="F17" s="28"/>
      <c r="G17" s="29"/>
      <c r="H17" s="5"/>
      <c r="I17" s="47" t="s">
        <v>3</v>
      </c>
      <c r="J17" s="10"/>
      <c r="K17" s="48"/>
    </row>
    <row r="18" spans="2:11" ht="17" x14ac:dyDescent="0.25">
      <c r="B18" s="4" t="s">
        <v>3</v>
      </c>
      <c r="C18" s="30" t="s">
        <v>48</v>
      </c>
      <c r="D18" s="28"/>
      <c r="E18" s="28"/>
      <c r="F18" s="28"/>
      <c r="G18" s="29"/>
      <c r="H18" s="5"/>
      <c r="I18" s="47">
        <v>0</v>
      </c>
      <c r="J18" s="10"/>
      <c r="K18" s="48">
        <v>28000</v>
      </c>
    </row>
    <row r="19" spans="2:11" ht="17" x14ac:dyDescent="0.25">
      <c r="B19" s="4"/>
      <c r="C19" s="34"/>
      <c r="D19" s="35"/>
      <c r="E19" s="35"/>
      <c r="F19" s="35"/>
      <c r="G19" s="36"/>
      <c r="H19" s="5"/>
      <c r="I19" s="47" t="s">
        <v>3</v>
      </c>
      <c r="J19" s="10"/>
      <c r="K19" s="48" t="s">
        <v>3</v>
      </c>
    </row>
    <row r="20" spans="2:11" ht="19" x14ac:dyDescent="0.3">
      <c r="B20" s="4"/>
      <c r="C20" s="84" t="s">
        <v>8</v>
      </c>
      <c r="D20" s="85"/>
      <c r="E20" s="85"/>
      <c r="F20" s="85"/>
      <c r="G20" s="86"/>
      <c r="H20" s="5"/>
      <c r="I20" s="11" t="s">
        <v>3</v>
      </c>
      <c r="J20" s="12"/>
      <c r="K20" s="13" t="s">
        <v>3</v>
      </c>
    </row>
    <row r="21" spans="2:11" ht="19" x14ac:dyDescent="0.3">
      <c r="B21" s="16"/>
      <c r="C21" s="37"/>
      <c r="D21" s="38"/>
      <c r="E21" s="38"/>
      <c r="F21" s="38"/>
      <c r="G21" s="39"/>
      <c r="H21" s="17"/>
      <c r="I21" s="18"/>
      <c r="J21" s="43"/>
      <c r="K21" s="19"/>
    </row>
    <row r="22" spans="2:11" ht="17" x14ac:dyDescent="0.25">
      <c r="B22" s="4" t="s">
        <v>3</v>
      </c>
      <c r="C22" s="26" t="s">
        <v>13</v>
      </c>
      <c r="D22" s="40"/>
      <c r="E22" s="28"/>
      <c r="F22" s="28"/>
      <c r="G22" s="29"/>
      <c r="H22" s="5"/>
      <c r="I22" s="18" t="s">
        <v>9</v>
      </c>
      <c r="J22" s="43"/>
      <c r="K22" s="19" t="s">
        <v>9</v>
      </c>
    </row>
    <row r="23" spans="2:11" ht="17" x14ac:dyDescent="0.25">
      <c r="B23" s="4" t="s">
        <v>3</v>
      </c>
      <c r="C23" s="41" t="s">
        <v>49</v>
      </c>
      <c r="D23" s="42"/>
      <c r="E23" s="28"/>
      <c r="F23" s="28"/>
      <c r="G23" s="29"/>
      <c r="H23" s="5"/>
      <c r="I23" s="18" t="s">
        <v>10</v>
      </c>
      <c r="J23" s="43"/>
      <c r="K23" s="19">
        <v>3000</v>
      </c>
    </row>
    <row r="24" spans="2:11" ht="17" x14ac:dyDescent="0.25">
      <c r="B24" s="4"/>
      <c r="C24" s="31"/>
      <c r="D24" s="28"/>
      <c r="E24" s="28"/>
      <c r="F24" s="28"/>
      <c r="G24" s="29"/>
      <c r="H24" s="5"/>
      <c r="I24" s="18" t="s">
        <v>9</v>
      </c>
      <c r="J24" s="43"/>
      <c r="K24" s="19" t="s">
        <v>9</v>
      </c>
    </row>
    <row r="25" spans="2:11" ht="22" thickBot="1" x14ac:dyDescent="0.45">
      <c r="B25" s="4"/>
      <c r="C25" s="87" t="s">
        <v>4</v>
      </c>
      <c r="D25" s="88"/>
      <c r="E25" s="88"/>
      <c r="F25" s="88"/>
      <c r="G25" s="89"/>
      <c r="H25" s="5"/>
      <c r="I25" s="78">
        <f>+SUM(I7:I24)</f>
        <v>31000</v>
      </c>
      <c r="J25" s="44"/>
      <c r="K25" s="79">
        <f>+SUM(K7:K24)</f>
        <v>31000</v>
      </c>
    </row>
    <row r="26" spans="2:11" ht="17" thickTop="1" x14ac:dyDescent="0.2"/>
    <row r="57" spans="2:11" ht="17" x14ac:dyDescent="0.25">
      <c r="B57" s="14"/>
      <c r="C57" s="5"/>
      <c r="D57" s="5"/>
      <c r="E57" s="5"/>
      <c r="F57" s="5"/>
      <c r="G57" s="5"/>
      <c r="H57" s="5"/>
      <c r="I57" s="15"/>
      <c r="J57" s="15"/>
      <c r="K57" s="15"/>
    </row>
  </sheetData>
  <mergeCells count="8">
    <mergeCell ref="C20:G20"/>
    <mergeCell ref="C25:G25"/>
    <mergeCell ref="C2:G2"/>
    <mergeCell ref="I2:K3"/>
    <mergeCell ref="C3:G3"/>
    <mergeCell ref="C4:G4"/>
    <mergeCell ref="C6:G6"/>
    <mergeCell ref="C15:G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57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+'3'!I2:K3</f>
        <v xml:space="preserve">Bilan </v>
      </c>
      <c r="J2" s="94"/>
      <c r="K2" s="95"/>
    </row>
    <row r="3" spans="2:11" ht="17" x14ac:dyDescent="0.25">
      <c r="B3" s="1"/>
      <c r="C3" s="99" t="str">
        <f>+'3'!C3:G3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+'3'!C4:G4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+(21000-7000-5000)</f>
        <v>9000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0" t="s">
        <v>47</v>
      </c>
      <c r="D13" s="28"/>
      <c r="E13" s="28"/>
      <c r="F13" s="28"/>
      <c r="G13" s="29"/>
      <c r="H13" s="5"/>
      <c r="I13" s="47">
        <v>7000</v>
      </c>
      <c r="J13" s="10"/>
      <c r="K13" s="48"/>
    </row>
    <row r="14" spans="2:11" ht="17" x14ac:dyDescent="0.25">
      <c r="B14" s="4"/>
      <c r="C14" s="31"/>
      <c r="D14" s="28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9" x14ac:dyDescent="0.3">
      <c r="B15" s="4"/>
      <c r="C15" s="84" t="s">
        <v>6</v>
      </c>
      <c r="D15" s="105"/>
      <c r="E15" s="105"/>
      <c r="F15" s="105"/>
      <c r="G15" s="106"/>
      <c r="H15" s="5"/>
      <c r="I15" s="11" t="s">
        <v>3</v>
      </c>
      <c r="J15" s="12"/>
      <c r="K15" s="13" t="s">
        <v>3</v>
      </c>
    </row>
    <row r="16" spans="2:11" ht="19" x14ac:dyDescent="0.3">
      <c r="B16" s="4"/>
      <c r="C16" s="23"/>
      <c r="D16" s="32"/>
      <c r="E16" s="32"/>
      <c r="F16" s="32"/>
      <c r="G16" s="33"/>
      <c r="H16" s="9"/>
      <c r="I16" s="47"/>
      <c r="J16" s="10"/>
      <c r="K16" s="48"/>
    </row>
    <row r="17" spans="2:11" ht="17" x14ac:dyDescent="0.25">
      <c r="B17" s="4" t="s">
        <v>3</v>
      </c>
      <c r="C17" s="26" t="s">
        <v>7</v>
      </c>
      <c r="D17" s="27"/>
      <c r="E17" s="28"/>
      <c r="F17" s="28"/>
      <c r="G17" s="29"/>
      <c r="H17" s="5"/>
      <c r="I17" s="47" t="s">
        <v>3</v>
      </c>
      <c r="J17" s="10"/>
      <c r="K17" s="48"/>
    </row>
    <row r="18" spans="2:11" ht="17" x14ac:dyDescent="0.25">
      <c r="B18" s="4" t="s">
        <v>3</v>
      </c>
      <c r="C18" s="30" t="s">
        <v>48</v>
      </c>
      <c r="D18" s="28"/>
      <c r="E18" s="28"/>
      <c r="F18" s="28"/>
      <c r="G18" s="29"/>
      <c r="H18" s="5"/>
      <c r="I18" s="47">
        <v>0</v>
      </c>
      <c r="J18" s="10"/>
      <c r="K18" s="48">
        <f>+(28000-5000)</f>
        <v>23000</v>
      </c>
    </row>
    <row r="19" spans="2:11" ht="17" x14ac:dyDescent="0.25">
      <c r="B19" s="4"/>
      <c r="C19" s="34"/>
      <c r="D19" s="35"/>
      <c r="E19" s="35"/>
      <c r="F19" s="35"/>
      <c r="G19" s="36"/>
      <c r="H19" s="5"/>
      <c r="I19" s="47" t="s">
        <v>3</v>
      </c>
      <c r="J19" s="10"/>
      <c r="K19" s="48" t="s">
        <v>3</v>
      </c>
    </row>
    <row r="20" spans="2:11" ht="19" x14ac:dyDescent="0.3">
      <c r="B20" s="4"/>
      <c r="C20" s="84" t="s">
        <v>8</v>
      </c>
      <c r="D20" s="85"/>
      <c r="E20" s="85"/>
      <c r="F20" s="85"/>
      <c r="G20" s="86"/>
      <c r="H20" s="5"/>
      <c r="I20" s="11" t="s">
        <v>3</v>
      </c>
      <c r="J20" s="12"/>
      <c r="K20" s="13" t="s">
        <v>3</v>
      </c>
    </row>
    <row r="21" spans="2:11" ht="19" x14ac:dyDescent="0.3">
      <c r="B21" s="16"/>
      <c r="C21" s="37"/>
      <c r="D21" s="38"/>
      <c r="E21" s="38"/>
      <c r="F21" s="38"/>
      <c r="G21" s="39"/>
      <c r="H21" s="17"/>
      <c r="I21" s="18"/>
      <c r="J21" s="43"/>
      <c r="K21" s="19"/>
    </row>
    <row r="22" spans="2:11" ht="17" x14ac:dyDescent="0.25">
      <c r="B22" s="4" t="s">
        <v>3</v>
      </c>
      <c r="C22" s="26" t="s">
        <v>13</v>
      </c>
      <c r="D22" s="40"/>
      <c r="E22" s="28"/>
      <c r="F22" s="28"/>
      <c r="G22" s="29"/>
      <c r="H22" s="5"/>
      <c r="I22" s="18" t="s">
        <v>9</v>
      </c>
      <c r="J22" s="43"/>
      <c r="K22" s="19" t="s">
        <v>9</v>
      </c>
    </row>
    <row r="23" spans="2:11" ht="17" x14ac:dyDescent="0.25">
      <c r="B23" s="4" t="s">
        <v>3</v>
      </c>
      <c r="C23" s="41" t="s">
        <v>49</v>
      </c>
      <c r="D23" s="42"/>
      <c r="E23" s="28"/>
      <c r="F23" s="28"/>
      <c r="G23" s="29"/>
      <c r="H23" s="5"/>
      <c r="I23" s="18" t="s">
        <v>10</v>
      </c>
      <c r="J23" s="43"/>
      <c r="K23" s="19">
        <v>3000</v>
      </c>
    </row>
    <row r="24" spans="2:11" ht="17" x14ac:dyDescent="0.25">
      <c r="B24" s="4"/>
      <c r="C24" s="31"/>
      <c r="D24" s="28"/>
      <c r="E24" s="28"/>
      <c r="F24" s="28"/>
      <c r="G24" s="29"/>
      <c r="H24" s="5"/>
      <c r="I24" s="18" t="s">
        <v>9</v>
      </c>
      <c r="J24" s="43"/>
      <c r="K24" s="19" t="s">
        <v>9</v>
      </c>
    </row>
    <row r="25" spans="2:11" ht="22" thickBot="1" x14ac:dyDescent="0.45">
      <c r="B25" s="4"/>
      <c r="C25" s="87" t="s">
        <v>4</v>
      </c>
      <c r="D25" s="88"/>
      <c r="E25" s="88"/>
      <c r="F25" s="88"/>
      <c r="G25" s="89"/>
      <c r="H25" s="5"/>
      <c r="I25" s="78">
        <f>+SUM(I7:I24)</f>
        <v>26000</v>
      </c>
      <c r="J25" s="44"/>
      <c r="K25" s="79">
        <f>+SUM(K7:K24)</f>
        <v>26000</v>
      </c>
    </row>
    <row r="26" spans="2:11" ht="17" thickTop="1" x14ac:dyDescent="0.2"/>
    <row r="57" spans="2:11" ht="17" x14ac:dyDescent="0.25">
      <c r="B57" s="14"/>
      <c r="C57" s="5"/>
      <c r="D57" s="5"/>
      <c r="E57" s="5"/>
      <c r="F57" s="5"/>
      <c r="G57" s="5"/>
      <c r="H57" s="5"/>
      <c r="I57" s="15"/>
      <c r="J57" s="15"/>
      <c r="K57" s="15"/>
    </row>
  </sheetData>
  <mergeCells count="8">
    <mergeCell ref="C20:G20"/>
    <mergeCell ref="C25:G25"/>
    <mergeCell ref="C2:G2"/>
    <mergeCell ref="I2:K3"/>
    <mergeCell ref="C3:G3"/>
    <mergeCell ref="C4:G4"/>
    <mergeCell ref="C6:G6"/>
    <mergeCell ref="C15:G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8"/>
  <sheetViews>
    <sheetView topLeftCell="B1" zoomScale="125" zoomScaleNormal="125" zoomScalePageLayoutView="125" workbookViewId="0">
      <selection activeCell="B1" sqref="B1"/>
    </sheetView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+'4'!I2:K3</f>
        <v xml:space="preserve">Bilan </v>
      </c>
      <c r="J2" s="94"/>
      <c r="K2" s="95"/>
    </row>
    <row r="3" spans="2:11" ht="17" x14ac:dyDescent="0.25">
      <c r="B3" s="1"/>
      <c r="C3" s="99" t="str">
        <f>+'4'!C3:G3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+'4'!C4:G4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+(21000-7000-5000+30000)</f>
        <v>39000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0" t="s">
        <v>47</v>
      </c>
      <c r="D13" s="28"/>
      <c r="E13" s="28"/>
      <c r="F13" s="28"/>
      <c r="G13" s="29"/>
      <c r="H13" s="5"/>
      <c r="I13" s="47">
        <v>7000</v>
      </c>
      <c r="J13" s="10"/>
      <c r="K13" s="48"/>
    </row>
    <row r="14" spans="2:11" ht="17" x14ac:dyDescent="0.25">
      <c r="B14" s="4"/>
      <c r="C14" s="31"/>
      <c r="D14" s="28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9" x14ac:dyDescent="0.3">
      <c r="B15" s="4"/>
      <c r="C15" s="84" t="s">
        <v>6</v>
      </c>
      <c r="D15" s="105"/>
      <c r="E15" s="105"/>
      <c r="F15" s="105"/>
      <c r="G15" s="106"/>
      <c r="H15" s="5"/>
      <c r="I15" s="11" t="s">
        <v>3</v>
      </c>
      <c r="J15" s="12"/>
      <c r="K15" s="13" t="s">
        <v>3</v>
      </c>
    </row>
    <row r="16" spans="2:11" ht="19" x14ac:dyDescent="0.3">
      <c r="B16" s="4"/>
      <c r="C16" s="23"/>
      <c r="D16" s="32"/>
      <c r="E16" s="32"/>
      <c r="F16" s="32"/>
      <c r="G16" s="33"/>
      <c r="H16" s="9"/>
      <c r="I16" s="47"/>
      <c r="J16" s="10"/>
      <c r="K16" s="48"/>
    </row>
    <row r="17" spans="2:11" ht="17" x14ac:dyDescent="0.25">
      <c r="B17" s="4" t="s">
        <v>3</v>
      </c>
      <c r="C17" s="26" t="s">
        <v>7</v>
      </c>
      <c r="D17" s="27"/>
      <c r="E17" s="28"/>
      <c r="F17" s="28"/>
      <c r="G17" s="29"/>
      <c r="H17" s="5"/>
      <c r="I17" s="47" t="s">
        <v>3</v>
      </c>
      <c r="J17" s="10"/>
      <c r="K17" s="48"/>
    </row>
    <row r="18" spans="2:11" ht="17" x14ac:dyDescent="0.25">
      <c r="B18" s="4" t="s">
        <v>3</v>
      </c>
      <c r="C18" s="30" t="s">
        <v>48</v>
      </c>
      <c r="D18" s="28"/>
      <c r="E18" s="28"/>
      <c r="F18" s="28"/>
      <c r="G18" s="29"/>
      <c r="H18" s="5"/>
      <c r="I18" s="47">
        <v>0</v>
      </c>
      <c r="J18" s="10"/>
      <c r="K18" s="48">
        <f>+(28000-5000)</f>
        <v>23000</v>
      </c>
    </row>
    <row r="19" spans="2:11" ht="17" x14ac:dyDescent="0.25">
      <c r="B19" s="4"/>
      <c r="C19" s="34"/>
      <c r="D19" s="35"/>
      <c r="E19" s="35"/>
      <c r="F19" s="35"/>
      <c r="G19" s="36"/>
      <c r="H19" s="5"/>
      <c r="I19" s="47" t="s">
        <v>3</v>
      </c>
      <c r="J19" s="10"/>
      <c r="K19" s="48" t="s">
        <v>3</v>
      </c>
    </row>
    <row r="20" spans="2:11" ht="19" x14ac:dyDescent="0.3">
      <c r="B20" s="4"/>
      <c r="C20" s="84" t="s">
        <v>8</v>
      </c>
      <c r="D20" s="85"/>
      <c r="E20" s="85"/>
      <c r="F20" s="85"/>
      <c r="G20" s="86"/>
      <c r="H20" s="5"/>
      <c r="I20" s="11" t="s">
        <v>3</v>
      </c>
      <c r="J20" s="12"/>
      <c r="K20" s="13" t="s">
        <v>3</v>
      </c>
    </row>
    <row r="21" spans="2:11" ht="19" x14ac:dyDescent="0.3">
      <c r="B21" s="16"/>
      <c r="C21" s="37"/>
      <c r="D21" s="38"/>
      <c r="E21" s="38"/>
      <c r="F21" s="38"/>
      <c r="G21" s="39"/>
      <c r="H21" s="17"/>
      <c r="I21" s="18"/>
      <c r="J21" s="43"/>
      <c r="K21" s="19"/>
    </row>
    <row r="22" spans="2:11" ht="17" x14ac:dyDescent="0.25">
      <c r="B22" s="4" t="s">
        <v>3</v>
      </c>
      <c r="C22" s="26" t="s">
        <v>13</v>
      </c>
      <c r="D22" s="40"/>
      <c r="E22" s="28"/>
      <c r="F22" s="28"/>
      <c r="G22" s="29"/>
      <c r="H22" s="5"/>
      <c r="I22" s="18" t="s">
        <v>9</v>
      </c>
      <c r="J22" s="43"/>
      <c r="K22" s="19" t="s">
        <v>9</v>
      </c>
    </row>
    <row r="23" spans="2:11" ht="17" x14ac:dyDescent="0.25">
      <c r="B23" s="4" t="s">
        <v>3</v>
      </c>
      <c r="C23" s="41" t="s">
        <v>49</v>
      </c>
      <c r="D23" s="42"/>
      <c r="E23" s="28"/>
      <c r="F23" s="28"/>
      <c r="G23" s="29"/>
      <c r="H23" s="5"/>
      <c r="I23" s="18" t="s">
        <v>10</v>
      </c>
      <c r="J23" s="43"/>
      <c r="K23" s="19">
        <v>3000</v>
      </c>
    </row>
    <row r="24" spans="2:11" ht="17" x14ac:dyDescent="0.25">
      <c r="B24" s="4"/>
      <c r="C24" s="41" t="s">
        <v>50</v>
      </c>
      <c r="D24" s="42"/>
      <c r="E24" s="28"/>
      <c r="F24" s="28"/>
      <c r="G24" s="29"/>
      <c r="H24" s="5"/>
      <c r="I24" s="18" t="s">
        <v>10</v>
      </c>
      <c r="J24" s="43"/>
      <c r="K24" s="19">
        <v>30000</v>
      </c>
    </row>
    <row r="25" spans="2:11" ht="17" x14ac:dyDescent="0.25">
      <c r="B25" s="4"/>
      <c r="C25" s="31"/>
      <c r="D25" s="28"/>
      <c r="E25" s="28"/>
      <c r="F25" s="28"/>
      <c r="G25" s="29"/>
      <c r="H25" s="5"/>
      <c r="I25" s="18" t="s">
        <v>9</v>
      </c>
      <c r="J25" s="43"/>
      <c r="K25" s="19" t="s">
        <v>9</v>
      </c>
    </row>
    <row r="26" spans="2:11" ht="22" thickBot="1" x14ac:dyDescent="0.45">
      <c r="B26" s="4"/>
      <c r="C26" s="87" t="s">
        <v>4</v>
      </c>
      <c r="D26" s="88"/>
      <c r="E26" s="88"/>
      <c r="F26" s="88"/>
      <c r="G26" s="89"/>
      <c r="H26" s="5"/>
      <c r="I26" s="78">
        <f>+SUM(I7:I25)</f>
        <v>56000</v>
      </c>
      <c r="J26" s="44"/>
      <c r="K26" s="79">
        <f>+SUM(K7:K25)</f>
        <v>56000</v>
      </c>
    </row>
    <row r="27" spans="2:11" ht="17" thickTop="1" x14ac:dyDescent="0.2"/>
    <row r="58" spans="2:11" ht="17" x14ac:dyDescent="0.25">
      <c r="B58" s="14"/>
      <c r="C58" s="5"/>
      <c r="D58" s="5"/>
      <c r="E58" s="5"/>
      <c r="F58" s="5"/>
      <c r="G58" s="5"/>
      <c r="H58" s="5"/>
      <c r="I58" s="15"/>
      <c r="J58" s="15"/>
      <c r="K58" s="15"/>
    </row>
  </sheetData>
  <mergeCells count="8">
    <mergeCell ref="C20:G20"/>
    <mergeCell ref="C26:G26"/>
    <mergeCell ref="C2:G2"/>
    <mergeCell ref="I2:K3"/>
    <mergeCell ref="C3:G3"/>
    <mergeCell ref="C4:G4"/>
    <mergeCell ref="C6:G6"/>
    <mergeCell ref="C15:G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58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+'5'!I2:K3</f>
        <v xml:space="preserve">Bilan </v>
      </c>
      <c r="J2" s="94"/>
      <c r="K2" s="95"/>
    </row>
    <row r="3" spans="2:11" ht="17" x14ac:dyDescent="0.25">
      <c r="B3" s="1"/>
      <c r="C3" s="99" t="str">
        <f>+'5'!C3:G3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+'5'!C4:G4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+(21000-7000-5000+30000-7100)</f>
        <v>31900</v>
      </c>
      <c r="J9" s="10"/>
      <c r="K9" s="48">
        <v>0</v>
      </c>
    </row>
    <row r="10" spans="2:11" ht="17" x14ac:dyDescent="0.25">
      <c r="B10" s="4"/>
      <c r="C10" s="31"/>
      <c r="D10" s="28"/>
      <c r="E10" s="28"/>
      <c r="F10" s="28"/>
      <c r="G10" s="29"/>
      <c r="H10" s="5"/>
      <c r="I10" s="47" t="s">
        <v>3</v>
      </c>
      <c r="J10" s="10"/>
      <c r="K10" s="48" t="s">
        <v>3</v>
      </c>
    </row>
    <row r="11" spans="2:11" ht="17" x14ac:dyDescent="0.25">
      <c r="B11" s="4" t="s">
        <v>3</v>
      </c>
      <c r="C11" s="26" t="s">
        <v>11</v>
      </c>
      <c r="D11" s="27"/>
      <c r="E11" s="28"/>
      <c r="F11" s="28"/>
      <c r="G11" s="29"/>
      <c r="H11" s="5"/>
      <c r="I11" s="47" t="s">
        <v>3</v>
      </c>
      <c r="J11" s="10"/>
      <c r="K11" s="48" t="s">
        <v>3</v>
      </c>
    </row>
    <row r="12" spans="2:11" ht="17" x14ac:dyDescent="0.25">
      <c r="B12" s="4" t="s">
        <v>3</v>
      </c>
      <c r="C12" s="30" t="s">
        <v>46</v>
      </c>
      <c r="D12" s="28"/>
      <c r="E12" s="28"/>
      <c r="F12" s="28"/>
      <c r="G12" s="29"/>
      <c r="H12" s="5"/>
      <c r="I12" s="47">
        <v>10000</v>
      </c>
      <c r="J12" s="10"/>
      <c r="K12" s="48">
        <v>0</v>
      </c>
    </row>
    <row r="13" spans="2:11" ht="17" x14ac:dyDescent="0.25">
      <c r="B13" s="4"/>
      <c r="C13" s="30" t="s">
        <v>47</v>
      </c>
      <c r="D13" s="28"/>
      <c r="E13" s="28"/>
      <c r="F13" s="28"/>
      <c r="G13" s="29"/>
      <c r="H13" s="5"/>
      <c r="I13" s="47">
        <v>7000</v>
      </c>
      <c r="J13" s="10"/>
      <c r="K13" s="48"/>
    </row>
    <row r="14" spans="2:11" ht="17" x14ac:dyDescent="0.25">
      <c r="B14" s="4"/>
      <c r="C14" s="31"/>
      <c r="D14" s="28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9" x14ac:dyDescent="0.3">
      <c r="B15" s="4"/>
      <c r="C15" s="84" t="s">
        <v>6</v>
      </c>
      <c r="D15" s="105"/>
      <c r="E15" s="105"/>
      <c r="F15" s="105"/>
      <c r="G15" s="106"/>
      <c r="H15" s="5"/>
      <c r="I15" s="11" t="s">
        <v>3</v>
      </c>
      <c r="J15" s="12"/>
      <c r="K15" s="13" t="s">
        <v>3</v>
      </c>
    </row>
    <row r="16" spans="2:11" ht="19" x14ac:dyDescent="0.3">
      <c r="B16" s="4"/>
      <c r="C16" s="23"/>
      <c r="D16" s="32"/>
      <c r="E16" s="32"/>
      <c r="F16" s="32"/>
      <c r="G16" s="33"/>
      <c r="H16" s="9"/>
      <c r="I16" s="47"/>
      <c r="J16" s="10"/>
      <c r="K16" s="48"/>
    </row>
    <row r="17" spans="2:11" ht="17" x14ac:dyDescent="0.25">
      <c r="B17" s="4" t="s">
        <v>3</v>
      </c>
      <c r="C17" s="26" t="s">
        <v>7</v>
      </c>
      <c r="D17" s="27"/>
      <c r="E17" s="28"/>
      <c r="F17" s="28"/>
      <c r="G17" s="29"/>
      <c r="H17" s="5"/>
      <c r="I17" s="47" t="s">
        <v>3</v>
      </c>
      <c r="J17" s="10"/>
      <c r="K17" s="48"/>
    </row>
    <row r="18" spans="2:11" ht="17" x14ac:dyDescent="0.25">
      <c r="B18" s="4" t="s">
        <v>3</v>
      </c>
      <c r="C18" s="30" t="s">
        <v>48</v>
      </c>
      <c r="D18" s="28"/>
      <c r="E18" s="28"/>
      <c r="F18" s="28"/>
      <c r="G18" s="29"/>
      <c r="H18" s="5"/>
      <c r="I18" s="47">
        <v>0</v>
      </c>
      <c r="J18" s="10"/>
      <c r="K18" s="48">
        <f>+(28000-5000)</f>
        <v>23000</v>
      </c>
    </row>
    <row r="19" spans="2:11" ht="17" x14ac:dyDescent="0.25">
      <c r="B19" s="4"/>
      <c r="C19" s="34"/>
      <c r="D19" s="35"/>
      <c r="E19" s="35"/>
      <c r="F19" s="35"/>
      <c r="G19" s="36"/>
      <c r="H19" s="5"/>
      <c r="I19" s="47" t="s">
        <v>3</v>
      </c>
      <c r="J19" s="10"/>
      <c r="K19" s="48" t="s">
        <v>3</v>
      </c>
    </row>
    <row r="20" spans="2:11" ht="19" x14ac:dyDescent="0.3">
      <c r="B20" s="4"/>
      <c r="C20" s="84" t="s">
        <v>8</v>
      </c>
      <c r="D20" s="85"/>
      <c r="E20" s="85"/>
      <c r="F20" s="85"/>
      <c r="G20" s="86"/>
      <c r="H20" s="5"/>
      <c r="I20" s="11" t="s">
        <v>3</v>
      </c>
      <c r="J20" s="12"/>
      <c r="K20" s="13" t="s">
        <v>3</v>
      </c>
    </row>
    <row r="21" spans="2:11" ht="19" x14ac:dyDescent="0.3">
      <c r="B21" s="16"/>
      <c r="C21" s="37"/>
      <c r="D21" s="38"/>
      <c r="E21" s="38"/>
      <c r="F21" s="38"/>
      <c r="G21" s="39"/>
      <c r="H21" s="17"/>
      <c r="I21" s="18"/>
      <c r="J21" s="43"/>
      <c r="K21" s="19"/>
    </row>
    <row r="22" spans="2:11" ht="17" x14ac:dyDescent="0.25">
      <c r="B22" s="4" t="s">
        <v>3</v>
      </c>
      <c r="C22" s="26" t="s">
        <v>13</v>
      </c>
      <c r="D22" s="40"/>
      <c r="E22" s="28"/>
      <c r="F22" s="28"/>
      <c r="G22" s="29"/>
      <c r="H22" s="5"/>
      <c r="I22" s="18" t="s">
        <v>9</v>
      </c>
      <c r="J22" s="43"/>
      <c r="K22" s="19" t="s">
        <v>9</v>
      </c>
    </row>
    <row r="23" spans="2:11" ht="17" x14ac:dyDescent="0.25">
      <c r="B23" s="4" t="s">
        <v>3</v>
      </c>
      <c r="C23" s="41" t="s">
        <v>49</v>
      </c>
      <c r="D23" s="42"/>
      <c r="E23" s="28"/>
      <c r="F23" s="28"/>
      <c r="G23" s="29"/>
      <c r="H23" s="5"/>
      <c r="I23" s="18" t="s">
        <v>10</v>
      </c>
      <c r="J23" s="43"/>
      <c r="K23" s="19">
        <v>3000</v>
      </c>
    </row>
    <row r="24" spans="2:11" ht="17" x14ac:dyDescent="0.25">
      <c r="B24" s="4"/>
      <c r="C24" s="41" t="s">
        <v>50</v>
      </c>
      <c r="D24" s="42"/>
      <c r="E24" s="28"/>
      <c r="F24" s="28"/>
      <c r="G24" s="29"/>
      <c r="H24" s="5"/>
      <c r="I24" s="18" t="s">
        <v>10</v>
      </c>
      <c r="J24" s="43"/>
      <c r="K24" s="19">
        <f>+(30000-7100)</f>
        <v>22900</v>
      </c>
    </row>
    <row r="25" spans="2:11" ht="18" x14ac:dyDescent="0.3">
      <c r="B25" s="4"/>
      <c r="C25" s="82"/>
      <c r="D25" s="28"/>
      <c r="E25" s="28"/>
      <c r="F25" s="28"/>
      <c r="G25" s="29"/>
      <c r="H25" s="5"/>
      <c r="I25" s="18" t="s">
        <v>9</v>
      </c>
      <c r="J25" s="43"/>
      <c r="K25" s="19" t="s">
        <v>9</v>
      </c>
    </row>
    <row r="26" spans="2:11" ht="22" thickBot="1" x14ac:dyDescent="0.45">
      <c r="B26" s="4"/>
      <c r="C26" s="87" t="s">
        <v>4</v>
      </c>
      <c r="D26" s="88"/>
      <c r="E26" s="88"/>
      <c r="F26" s="88"/>
      <c r="G26" s="89"/>
      <c r="H26" s="5"/>
      <c r="I26" s="78">
        <f>+SUM(I7:I25)</f>
        <v>48900</v>
      </c>
      <c r="J26" s="44"/>
      <c r="K26" s="79">
        <f>+SUM(K7:K25)</f>
        <v>48900</v>
      </c>
    </row>
    <row r="27" spans="2:11" ht="17" thickTop="1" x14ac:dyDescent="0.2"/>
    <row r="58" spans="2:11" ht="17" x14ac:dyDescent="0.25">
      <c r="B58" s="14"/>
      <c r="C58" s="5"/>
      <c r="D58" s="5"/>
      <c r="E58" s="5"/>
      <c r="F58" s="5"/>
      <c r="G58" s="5"/>
      <c r="H58" s="5"/>
      <c r="I58" s="15"/>
      <c r="J58" s="15"/>
      <c r="K58" s="15"/>
    </row>
  </sheetData>
  <mergeCells count="8">
    <mergeCell ref="C20:G20"/>
    <mergeCell ref="C26:G26"/>
    <mergeCell ref="C2:G2"/>
    <mergeCell ref="I2:K3"/>
    <mergeCell ref="C3:G3"/>
    <mergeCell ref="C4:G4"/>
    <mergeCell ref="C6:G6"/>
    <mergeCell ref="C15:G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61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+'6'!I2:K3</f>
        <v xml:space="preserve">Bilan </v>
      </c>
      <c r="J2" s="94"/>
      <c r="K2" s="95"/>
    </row>
    <row r="3" spans="2:11" ht="17" x14ac:dyDescent="0.25">
      <c r="B3" s="1"/>
      <c r="C3" s="99" t="str">
        <f>+'6'!C3:G3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+'6'!C4:G4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+(21000-7000-5000+30000-7100-5000)</f>
        <v>26900</v>
      </c>
      <c r="J9" s="10"/>
      <c r="K9" s="48">
        <v>0</v>
      </c>
    </row>
    <row r="10" spans="2:11" ht="17" x14ac:dyDescent="0.25">
      <c r="B10" s="4"/>
      <c r="C10" s="30"/>
      <c r="D10" s="28"/>
      <c r="E10" s="28"/>
      <c r="F10" s="28"/>
      <c r="G10" s="29"/>
      <c r="H10" s="5"/>
      <c r="I10" s="47"/>
      <c r="J10" s="10"/>
      <c r="K10" s="48"/>
    </row>
    <row r="11" spans="2:11" ht="19" x14ac:dyDescent="0.3">
      <c r="B11" s="4"/>
      <c r="C11" s="76" t="s">
        <v>16</v>
      </c>
      <c r="D11" s="28"/>
      <c r="E11" s="28"/>
      <c r="F11" s="28"/>
      <c r="G11" s="29"/>
      <c r="H11" s="5"/>
      <c r="I11" s="47"/>
      <c r="J11" s="10"/>
      <c r="K11" s="48"/>
    </row>
    <row r="12" spans="2:11" ht="17" x14ac:dyDescent="0.25">
      <c r="B12" s="4"/>
      <c r="C12" s="30" t="s">
        <v>45</v>
      </c>
      <c r="D12" s="28"/>
      <c r="E12" s="28"/>
      <c r="F12" s="28"/>
      <c r="G12" s="29"/>
      <c r="H12" s="5"/>
      <c r="I12" s="47">
        <v>5000</v>
      </c>
      <c r="J12" s="10"/>
      <c r="K12" s="48"/>
    </row>
    <row r="13" spans="2:11" ht="17" x14ac:dyDescent="0.25">
      <c r="B13" s="4"/>
      <c r="C13" s="31"/>
      <c r="D13" s="28"/>
      <c r="E13" s="28"/>
      <c r="F13" s="28"/>
      <c r="G13" s="29"/>
      <c r="H13" s="5"/>
      <c r="I13" s="47" t="s">
        <v>3</v>
      </c>
      <c r="J13" s="10"/>
      <c r="K13" s="48" t="s">
        <v>3</v>
      </c>
    </row>
    <row r="14" spans="2:11" ht="17" x14ac:dyDescent="0.25">
      <c r="B14" s="4" t="s">
        <v>3</v>
      </c>
      <c r="C14" s="26" t="s">
        <v>11</v>
      </c>
      <c r="D14" s="27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7" x14ac:dyDescent="0.25">
      <c r="B15" s="4" t="s">
        <v>3</v>
      </c>
      <c r="C15" s="30" t="s">
        <v>46</v>
      </c>
      <c r="D15" s="28"/>
      <c r="E15" s="28"/>
      <c r="F15" s="28"/>
      <c r="G15" s="29"/>
      <c r="H15" s="5"/>
      <c r="I15" s="47">
        <v>10000</v>
      </c>
      <c r="J15" s="10"/>
      <c r="K15" s="48">
        <v>0</v>
      </c>
    </row>
    <row r="16" spans="2:11" ht="17" x14ac:dyDescent="0.25">
      <c r="B16" s="4"/>
      <c r="C16" s="30" t="s">
        <v>47</v>
      </c>
      <c r="D16" s="28"/>
      <c r="E16" s="28"/>
      <c r="F16" s="28"/>
      <c r="G16" s="29"/>
      <c r="H16" s="5"/>
      <c r="I16" s="47">
        <v>7000</v>
      </c>
      <c r="J16" s="10"/>
      <c r="K16" s="48"/>
    </row>
    <row r="17" spans="2:11" ht="17" x14ac:dyDescent="0.25">
      <c r="B17" s="4"/>
      <c r="C17" s="31"/>
      <c r="D17" s="28"/>
      <c r="E17" s="28"/>
      <c r="F17" s="28"/>
      <c r="G17" s="29"/>
      <c r="H17" s="5"/>
      <c r="I17" s="47" t="s">
        <v>3</v>
      </c>
      <c r="J17" s="10"/>
      <c r="K17" s="48" t="s">
        <v>3</v>
      </c>
    </row>
    <row r="18" spans="2:11" ht="19" x14ac:dyDescent="0.3">
      <c r="B18" s="4"/>
      <c r="C18" s="84" t="s">
        <v>6</v>
      </c>
      <c r="D18" s="105"/>
      <c r="E18" s="105"/>
      <c r="F18" s="105"/>
      <c r="G18" s="106"/>
      <c r="H18" s="5"/>
      <c r="I18" s="11" t="s">
        <v>3</v>
      </c>
      <c r="J18" s="12"/>
      <c r="K18" s="13" t="s">
        <v>3</v>
      </c>
    </row>
    <row r="19" spans="2:11" ht="19" x14ac:dyDescent="0.3">
      <c r="B19" s="4"/>
      <c r="C19" s="23"/>
      <c r="D19" s="32"/>
      <c r="E19" s="32"/>
      <c r="F19" s="32"/>
      <c r="G19" s="33"/>
      <c r="H19" s="9"/>
      <c r="I19" s="47"/>
      <c r="J19" s="10"/>
      <c r="K19" s="48"/>
    </row>
    <row r="20" spans="2:11" ht="17" x14ac:dyDescent="0.25">
      <c r="B20" s="4" t="s">
        <v>3</v>
      </c>
      <c r="C20" s="26" t="s">
        <v>7</v>
      </c>
      <c r="D20" s="27"/>
      <c r="E20" s="28"/>
      <c r="F20" s="28"/>
      <c r="G20" s="29"/>
      <c r="H20" s="5"/>
      <c r="I20" s="47" t="s">
        <v>3</v>
      </c>
      <c r="J20" s="10"/>
      <c r="K20" s="48"/>
    </row>
    <row r="21" spans="2:11" ht="17" x14ac:dyDescent="0.25">
      <c r="B21" s="4" t="s">
        <v>3</v>
      </c>
      <c r="C21" s="30" t="s">
        <v>48</v>
      </c>
      <c r="D21" s="28"/>
      <c r="E21" s="28"/>
      <c r="F21" s="28"/>
      <c r="G21" s="29"/>
      <c r="H21" s="5"/>
      <c r="I21" s="47">
        <v>0</v>
      </c>
      <c r="J21" s="10"/>
      <c r="K21" s="48">
        <f>+(28000-5000)</f>
        <v>23000</v>
      </c>
    </row>
    <row r="22" spans="2:11" ht="17" x14ac:dyDescent="0.25">
      <c r="B22" s="4"/>
      <c r="C22" s="34"/>
      <c r="D22" s="35"/>
      <c r="E22" s="35"/>
      <c r="F22" s="35"/>
      <c r="G22" s="36"/>
      <c r="H22" s="5"/>
      <c r="I22" s="47" t="s">
        <v>3</v>
      </c>
      <c r="J22" s="10"/>
      <c r="K22" s="48" t="s">
        <v>3</v>
      </c>
    </row>
    <row r="23" spans="2:11" ht="19" x14ac:dyDescent="0.3">
      <c r="B23" s="4"/>
      <c r="C23" s="84" t="s">
        <v>8</v>
      </c>
      <c r="D23" s="85"/>
      <c r="E23" s="85"/>
      <c r="F23" s="85"/>
      <c r="G23" s="86"/>
      <c r="H23" s="5"/>
      <c r="I23" s="11" t="s">
        <v>3</v>
      </c>
      <c r="J23" s="12"/>
      <c r="K23" s="13" t="s">
        <v>3</v>
      </c>
    </row>
    <row r="24" spans="2:11" ht="19" x14ac:dyDescent="0.3">
      <c r="B24" s="16"/>
      <c r="C24" s="37"/>
      <c r="D24" s="38"/>
      <c r="E24" s="38"/>
      <c r="F24" s="38"/>
      <c r="G24" s="39"/>
      <c r="H24" s="17"/>
      <c r="I24" s="18"/>
      <c r="J24" s="43"/>
      <c r="K24" s="19"/>
    </row>
    <row r="25" spans="2:11" ht="17" x14ac:dyDescent="0.25">
      <c r="B25" s="4" t="s">
        <v>3</v>
      </c>
      <c r="C25" s="26" t="s">
        <v>13</v>
      </c>
      <c r="D25" s="40"/>
      <c r="E25" s="28"/>
      <c r="F25" s="28"/>
      <c r="G25" s="29"/>
      <c r="H25" s="5"/>
      <c r="I25" s="18" t="s">
        <v>9</v>
      </c>
      <c r="J25" s="43"/>
      <c r="K25" s="19" t="s">
        <v>9</v>
      </c>
    </row>
    <row r="26" spans="2:11" ht="17" x14ac:dyDescent="0.25">
      <c r="B26" s="4" t="s">
        <v>3</v>
      </c>
      <c r="C26" s="41" t="s">
        <v>49</v>
      </c>
      <c r="D26" s="42"/>
      <c r="E26" s="28"/>
      <c r="F26" s="28"/>
      <c r="G26" s="29"/>
      <c r="H26" s="5"/>
      <c r="I26" s="18" t="s">
        <v>10</v>
      </c>
      <c r="J26" s="43"/>
      <c r="K26" s="19">
        <v>3000</v>
      </c>
    </row>
    <row r="27" spans="2:11" ht="17" x14ac:dyDescent="0.25">
      <c r="B27" s="4"/>
      <c r="C27" s="41" t="s">
        <v>50</v>
      </c>
      <c r="D27" s="42"/>
      <c r="E27" s="28"/>
      <c r="F27" s="28"/>
      <c r="G27" s="29"/>
      <c r="H27" s="5"/>
      <c r="I27" s="18" t="s">
        <v>10</v>
      </c>
      <c r="J27" s="43"/>
      <c r="K27" s="19">
        <f>+(30000-7100)</f>
        <v>22900</v>
      </c>
    </row>
    <row r="28" spans="2:11" ht="17" x14ac:dyDescent="0.25">
      <c r="B28" s="4"/>
      <c r="C28" s="31"/>
      <c r="D28" s="28"/>
      <c r="E28" s="28"/>
      <c r="F28" s="28"/>
      <c r="G28" s="29"/>
      <c r="H28" s="5"/>
      <c r="I28" s="18" t="s">
        <v>9</v>
      </c>
      <c r="J28" s="43"/>
      <c r="K28" s="19" t="s">
        <v>9</v>
      </c>
    </row>
    <row r="29" spans="2:11" ht="22" thickBot="1" x14ac:dyDescent="0.45">
      <c r="B29" s="4"/>
      <c r="C29" s="87" t="s">
        <v>4</v>
      </c>
      <c r="D29" s="88"/>
      <c r="E29" s="88"/>
      <c r="F29" s="88"/>
      <c r="G29" s="89"/>
      <c r="H29" s="5"/>
      <c r="I29" s="78">
        <f>+SUM(I7:I28)</f>
        <v>48900</v>
      </c>
      <c r="J29" s="44"/>
      <c r="K29" s="79">
        <f>+SUM(K7:K28)</f>
        <v>48900</v>
      </c>
    </row>
    <row r="30" spans="2:11" ht="17" thickTop="1" x14ac:dyDescent="0.2"/>
    <row r="61" spans="2:11" ht="17" x14ac:dyDescent="0.25">
      <c r="B61" s="14"/>
      <c r="C61" s="5"/>
      <c r="D61" s="5"/>
      <c r="E61" s="5"/>
      <c r="F61" s="5"/>
      <c r="G61" s="5"/>
      <c r="H61" s="5"/>
      <c r="I61" s="15"/>
      <c r="J61" s="15"/>
      <c r="K61" s="15"/>
    </row>
  </sheetData>
  <mergeCells count="8">
    <mergeCell ref="C23:G23"/>
    <mergeCell ref="C29:G29"/>
    <mergeCell ref="C2:G2"/>
    <mergeCell ref="I2:K3"/>
    <mergeCell ref="C3:G3"/>
    <mergeCell ref="C4:G4"/>
    <mergeCell ref="C6:G6"/>
    <mergeCell ref="C18:G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61"/>
  <sheetViews>
    <sheetView zoomScale="125" zoomScaleNormal="125" zoomScalePageLayoutView="125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4.1640625" bestFit="1" customWidth="1"/>
    <col min="10" max="10" width="3.83203125" customWidth="1"/>
    <col min="11" max="11" width="14.1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+'7'!I2:K3</f>
        <v xml:space="preserve">Bilan </v>
      </c>
      <c r="J2" s="94"/>
      <c r="K2" s="95"/>
    </row>
    <row r="3" spans="2:11" ht="17" x14ac:dyDescent="0.25">
      <c r="B3" s="1"/>
      <c r="C3" s="99" t="str">
        <f>+'7'!C3:G3</f>
        <v>Bilan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tr">
        <f>+'7'!C4:G4</f>
        <v>Au x janvier 20XX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26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+(21000-7000-5000+30000-7100-5000)</f>
        <v>26900</v>
      </c>
      <c r="J9" s="10"/>
      <c r="K9" s="48">
        <v>0</v>
      </c>
    </row>
    <row r="10" spans="2:11" ht="17" x14ac:dyDescent="0.25">
      <c r="B10" s="4"/>
      <c r="C10" s="30"/>
      <c r="D10" s="28"/>
      <c r="E10" s="28"/>
      <c r="F10" s="28"/>
      <c r="G10" s="29"/>
      <c r="H10" s="5"/>
      <c r="I10" s="47"/>
      <c r="J10" s="10"/>
      <c r="K10" s="48"/>
    </row>
    <row r="11" spans="2:11" ht="17" x14ac:dyDescent="0.25">
      <c r="B11" s="4"/>
      <c r="C11" s="75" t="s">
        <v>16</v>
      </c>
      <c r="D11" s="28"/>
      <c r="E11" s="28"/>
      <c r="F11" s="28"/>
      <c r="G11" s="29"/>
      <c r="H11" s="5"/>
      <c r="I11" s="47"/>
      <c r="J11" s="10"/>
      <c r="K11" s="48"/>
    </row>
    <row r="12" spans="2:11" ht="17" x14ac:dyDescent="0.25">
      <c r="B12" s="4"/>
      <c r="C12" s="30" t="s">
        <v>45</v>
      </c>
      <c r="D12" s="28"/>
      <c r="E12" s="28"/>
      <c r="F12" s="28"/>
      <c r="G12" s="29"/>
      <c r="H12" s="5"/>
      <c r="I12" s="47">
        <v>4000</v>
      </c>
      <c r="J12" s="10"/>
      <c r="K12" s="48"/>
    </row>
    <row r="13" spans="2:11" ht="17" x14ac:dyDescent="0.25">
      <c r="B13" s="4"/>
      <c r="C13" s="31"/>
      <c r="D13" s="28"/>
      <c r="E13" s="28"/>
      <c r="F13" s="28"/>
      <c r="G13" s="29"/>
      <c r="H13" s="5"/>
      <c r="I13" s="47" t="s">
        <v>3</v>
      </c>
      <c r="J13" s="10"/>
      <c r="K13" s="48" t="s">
        <v>3</v>
      </c>
    </row>
    <row r="14" spans="2:11" ht="17" x14ac:dyDescent="0.25">
      <c r="B14" s="4" t="s">
        <v>3</v>
      </c>
      <c r="C14" s="26" t="s">
        <v>11</v>
      </c>
      <c r="D14" s="27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7" x14ac:dyDescent="0.25">
      <c r="B15" s="4" t="s">
        <v>3</v>
      </c>
      <c r="C15" s="30" t="s">
        <v>46</v>
      </c>
      <c r="D15" s="28"/>
      <c r="E15" s="28"/>
      <c r="F15" s="28"/>
      <c r="G15" s="29"/>
      <c r="H15" s="5"/>
      <c r="I15" s="47">
        <v>10000</v>
      </c>
      <c r="J15" s="10"/>
      <c r="K15" s="48">
        <v>0</v>
      </c>
    </row>
    <row r="16" spans="2:11" ht="17" x14ac:dyDescent="0.25">
      <c r="B16" s="4"/>
      <c r="C16" s="30" t="s">
        <v>47</v>
      </c>
      <c r="D16" s="28"/>
      <c r="E16" s="28"/>
      <c r="F16" s="28"/>
      <c r="G16" s="29"/>
      <c r="H16" s="5"/>
      <c r="I16" s="47">
        <v>7000</v>
      </c>
      <c r="J16" s="10"/>
      <c r="K16" s="48"/>
    </row>
    <row r="17" spans="2:11" ht="17" x14ac:dyDescent="0.25">
      <c r="B17" s="4"/>
      <c r="C17" s="31"/>
      <c r="D17" s="28"/>
      <c r="E17" s="28"/>
      <c r="F17" s="28"/>
      <c r="G17" s="29"/>
      <c r="H17" s="5"/>
      <c r="I17" s="47" t="s">
        <v>3</v>
      </c>
      <c r="J17" s="10"/>
      <c r="K17" s="48" t="s">
        <v>3</v>
      </c>
    </row>
    <row r="18" spans="2:11" ht="19" x14ac:dyDescent="0.3">
      <c r="B18" s="4"/>
      <c r="C18" s="84" t="s">
        <v>6</v>
      </c>
      <c r="D18" s="105"/>
      <c r="E18" s="105"/>
      <c r="F18" s="105"/>
      <c r="G18" s="106"/>
      <c r="H18" s="5"/>
      <c r="I18" s="11" t="s">
        <v>3</v>
      </c>
      <c r="J18" s="12"/>
      <c r="K18" s="13" t="s">
        <v>3</v>
      </c>
    </row>
    <row r="19" spans="2:11" ht="19" x14ac:dyDescent="0.3">
      <c r="B19" s="4"/>
      <c r="C19" s="23"/>
      <c r="D19" s="32"/>
      <c r="E19" s="32"/>
      <c r="F19" s="32"/>
      <c r="G19" s="33"/>
      <c r="H19" s="9"/>
      <c r="I19" s="47"/>
      <c r="J19" s="10"/>
      <c r="K19" s="48"/>
    </row>
    <row r="20" spans="2:11" ht="17" x14ac:dyDescent="0.25">
      <c r="B20" s="4" t="s">
        <v>3</v>
      </c>
      <c r="C20" s="26" t="s">
        <v>7</v>
      </c>
      <c r="D20" s="27"/>
      <c r="E20" s="28"/>
      <c r="F20" s="28"/>
      <c r="G20" s="29"/>
      <c r="H20" s="5"/>
      <c r="I20" s="47" t="s">
        <v>3</v>
      </c>
      <c r="J20" s="10"/>
      <c r="K20" s="48"/>
    </row>
    <row r="21" spans="2:11" ht="17" x14ac:dyDescent="0.25">
      <c r="B21" s="4" t="s">
        <v>3</v>
      </c>
      <c r="C21" s="30" t="s">
        <v>48</v>
      </c>
      <c r="D21" s="28"/>
      <c r="E21" s="28"/>
      <c r="F21" s="28"/>
      <c r="G21" s="29"/>
      <c r="H21" s="5"/>
      <c r="I21" s="47">
        <v>0</v>
      </c>
      <c r="J21" s="10"/>
      <c r="K21" s="48">
        <f>+(28000-5000)</f>
        <v>23000</v>
      </c>
    </row>
    <row r="22" spans="2:11" ht="17" x14ac:dyDescent="0.25">
      <c r="B22" s="4"/>
      <c r="C22" s="34"/>
      <c r="D22" s="35"/>
      <c r="E22" s="35"/>
      <c r="F22" s="35"/>
      <c r="G22" s="36"/>
      <c r="H22" s="5"/>
      <c r="I22" s="47" t="s">
        <v>3</v>
      </c>
      <c r="J22" s="10"/>
      <c r="K22" s="48" t="s">
        <v>3</v>
      </c>
    </row>
    <row r="23" spans="2:11" ht="19" x14ac:dyDescent="0.3">
      <c r="B23" s="4"/>
      <c r="C23" s="84" t="s">
        <v>8</v>
      </c>
      <c r="D23" s="85"/>
      <c r="E23" s="85"/>
      <c r="F23" s="85"/>
      <c r="G23" s="86"/>
      <c r="H23" s="5"/>
      <c r="I23" s="11" t="s">
        <v>3</v>
      </c>
      <c r="J23" s="12"/>
      <c r="K23" s="13" t="s">
        <v>3</v>
      </c>
    </row>
    <row r="24" spans="2:11" ht="19" x14ac:dyDescent="0.3">
      <c r="B24" s="16"/>
      <c r="C24" s="37"/>
      <c r="D24" s="38"/>
      <c r="E24" s="38"/>
      <c r="F24" s="38"/>
      <c r="G24" s="39"/>
      <c r="H24" s="17"/>
      <c r="I24" s="18"/>
      <c r="J24" s="43"/>
      <c r="K24" s="19"/>
    </row>
    <row r="25" spans="2:11" ht="17" x14ac:dyDescent="0.25">
      <c r="B25" s="4" t="s">
        <v>3</v>
      </c>
      <c r="C25" s="26" t="s">
        <v>13</v>
      </c>
      <c r="D25" s="40"/>
      <c r="E25" s="28"/>
      <c r="F25" s="28"/>
      <c r="G25" s="29"/>
      <c r="H25" s="5"/>
      <c r="I25" s="18" t="s">
        <v>9</v>
      </c>
      <c r="J25" s="43"/>
      <c r="K25" s="19" t="s">
        <v>9</v>
      </c>
    </row>
    <row r="26" spans="2:11" ht="17" x14ac:dyDescent="0.25">
      <c r="B26" s="4" t="s">
        <v>3</v>
      </c>
      <c r="C26" s="41" t="s">
        <v>49</v>
      </c>
      <c r="D26" s="42"/>
      <c r="E26" s="28"/>
      <c r="F26" s="28"/>
      <c r="G26" s="29"/>
      <c r="H26" s="5"/>
      <c r="I26" s="18" t="s">
        <v>10</v>
      </c>
      <c r="J26" s="43"/>
      <c r="K26" s="19">
        <v>3000</v>
      </c>
    </row>
    <row r="27" spans="2:11" ht="17" x14ac:dyDescent="0.25">
      <c r="B27" s="4"/>
      <c r="C27" s="41" t="s">
        <v>50</v>
      </c>
      <c r="D27" s="42"/>
      <c r="E27" s="28"/>
      <c r="F27" s="28"/>
      <c r="G27" s="29"/>
      <c r="H27" s="5"/>
      <c r="I27" s="18" t="s">
        <v>10</v>
      </c>
      <c r="J27" s="43"/>
      <c r="K27" s="19">
        <f>+(30000-7100-1000)</f>
        <v>21900</v>
      </c>
    </row>
    <row r="28" spans="2:11" ht="17" x14ac:dyDescent="0.25">
      <c r="B28" s="4"/>
      <c r="C28" s="31"/>
      <c r="D28" s="28"/>
      <c r="E28" s="28"/>
      <c r="F28" s="28"/>
      <c r="G28" s="29"/>
      <c r="H28" s="5"/>
      <c r="I28" s="18" t="s">
        <v>9</v>
      </c>
      <c r="J28" s="43"/>
      <c r="K28" s="19" t="s">
        <v>9</v>
      </c>
    </row>
    <row r="29" spans="2:11" ht="22" thickBot="1" x14ac:dyDescent="0.45">
      <c r="B29" s="4"/>
      <c r="C29" s="87" t="s">
        <v>4</v>
      </c>
      <c r="D29" s="88"/>
      <c r="E29" s="88"/>
      <c r="F29" s="88"/>
      <c r="G29" s="89"/>
      <c r="H29" s="5"/>
      <c r="I29" s="78">
        <f>+SUM(I7:I28)</f>
        <v>47900</v>
      </c>
      <c r="J29" s="44"/>
      <c r="K29" s="79">
        <f>+SUM(K7:K28)</f>
        <v>47900</v>
      </c>
    </row>
    <row r="30" spans="2:11" ht="17" thickTop="1" x14ac:dyDescent="0.2"/>
    <row r="61" spans="2:11" ht="17" x14ac:dyDescent="0.25">
      <c r="B61" s="14"/>
      <c r="C61" s="5"/>
      <c r="D61" s="5"/>
      <c r="E61" s="5"/>
      <c r="F61" s="5"/>
      <c r="G61" s="5"/>
      <c r="H61" s="5"/>
      <c r="I61" s="15"/>
      <c r="J61" s="15"/>
      <c r="K61" s="15"/>
    </row>
  </sheetData>
  <mergeCells count="8">
    <mergeCell ref="C23:G23"/>
    <mergeCell ref="C29:G29"/>
    <mergeCell ref="C2:G2"/>
    <mergeCell ref="I2:K3"/>
    <mergeCell ref="C3:G3"/>
    <mergeCell ref="C4:G4"/>
    <mergeCell ref="C6:G6"/>
    <mergeCell ref="C18:G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1"/>
  <sheetViews>
    <sheetView zoomScale="129" zoomScaleNormal="129" zoomScalePageLayoutView="129" workbookViewId="0"/>
  </sheetViews>
  <sheetFormatPr baseColWidth="10" defaultRowHeight="16" x14ac:dyDescent="0.2"/>
  <cols>
    <col min="6" max="6" width="1.33203125" customWidth="1"/>
    <col min="7" max="7" width="2.5" customWidth="1"/>
    <col min="8" max="8" width="0.5" customWidth="1"/>
    <col min="9" max="9" width="13.6640625" bestFit="1" customWidth="1"/>
    <col min="10" max="10" width="3.83203125" customWidth="1"/>
    <col min="11" max="11" width="13.6640625" bestFit="1" customWidth="1"/>
  </cols>
  <sheetData>
    <row r="1" spans="2:11" ht="17" thickBot="1" x14ac:dyDescent="0.25"/>
    <row r="2" spans="2:11" ht="18" thickTop="1" x14ac:dyDescent="0.25">
      <c r="B2" s="1"/>
      <c r="C2" s="90" t="str">
        <f>+'2'!C2:G2</f>
        <v>Gestion THR inc.</v>
      </c>
      <c r="D2" s="91"/>
      <c r="E2" s="91"/>
      <c r="F2" s="91"/>
      <c r="G2" s="92"/>
      <c r="H2" s="2"/>
      <c r="I2" s="93" t="str">
        <f>+'8'!I2:K3</f>
        <v xml:space="preserve">Bilan </v>
      </c>
      <c r="J2" s="94"/>
      <c r="K2" s="95"/>
    </row>
    <row r="3" spans="2:11" ht="17" x14ac:dyDescent="0.25">
      <c r="B3" s="1"/>
      <c r="C3" s="99" t="s">
        <v>40</v>
      </c>
      <c r="D3" s="100"/>
      <c r="E3" s="100"/>
      <c r="F3" s="100"/>
      <c r="G3" s="101"/>
      <c r="H3" s="2"/>
      <c r="I3" s="96"/>
      <c r="J3" s="97"/>
      <c r="K3" s="98"/>
    </row>
    <row r="4" spans="2:11" ht="18" thickBot="1" x14ac:dyDescent="0.3">
      <c r="B4" s="1"/>
      <c r="C4" s="102" t="s">
        <v>63</v>
      </c>
      <c r="D4" s="103"/>
      <c r="E4" s="103"/>
      <c r="F4" s="103"/>
      <c r="G4" s="104"/>
      <c r="H4" s="2"/>
      <c r="I4" s="50"/>
      <c r="J4" s="51"/>
      <c r="K4" s="52"/>
    </row>
    <row r="5" spans="2:11" ht="21" thickTop="1" x14ac:dyDescent="0.4">
      <c r="B5" s="1"/>
      <c r="C5" s="20"/>
      <c r="D5" s="21"/>
      <c r="E5" s="21"/>
      <c r="F5" s="21"/>
      <c r="G5" s="22"/>
      <c r="H5" s="3"/>
      <c r="I5" s="45" t="s">
        <v>0</v>
      </c>
      <c r="J5" s="49"/>
      <c r="K5" s="46" t="s">
        <v>1</v>
      </c>
    </row>
    <row r="6" spans="2:11" ht="20" thickBot="1" x14ac:dyDescent="0.35">
      <c r="B6" s="4"/>
      <c r="C6" s="84" t="s">
        <v>5</v>
      </c>
      <c r="D6" s="85"/>
      <c r="E6" s="85"/>
      <c r="F6" s="85"/>
      <c r="G6" s="86"/>
      <c r="H6" s="5"/>
      <c r="I6" s="6"/>
      <c r="J6" s="7"/>
      <c r="K6" s="8"/>
    </row>
    <row r="7" spans="2:11" ht="20" thickTop="1" x14ac:dyDescent="0.3">
      <c r="B7" s="4"/>
      <c r="C7" s="23"/>
      <c r="D7" s="24"/>
      <c r="E7" s="24"/>
      <c r="F7" s="24"/>
      <c r="G7" s="25"/>
      <c r="H7" s="9"/>
      <c r="I7" s="47"/>
      <c r="J7" s="10"/>
      <c r="K7" s="48"/>
    </row>
    <row r="8" spans="2:11" ht="17" x14ac:dyDescent="0.25">
      <c r="B8" s="4" t="s">
        <v>3</v>
      </c>
      <c r="C8" s="73" t="s">
        <v>12</v>
      </c>
      <c r="D8" s="27"/>
      <c r="E8" s="28"/>
      <c r="F8" s="28"/>
      <c r="G8" s="29"/>
      <c r="H8" s="5"/>
      <c r="I8" s="47"/>
      <c r="J8" s="10" t="s">
        <v>2</v>
      </c>
      <c r="K8" s="48"/>
    </row>
    <row r="9" spans="2:11" ht="17" x14ac:dyDescent="0.25">
      <c r="B9" s="4" t="s">
        <v>3</v>
      </c>
      <c r="C9" s="30" t="s">
        <v>44</v>
      </c>
      <c r="D9" s="28"/>
      <c r="E9" s="28"/>
      <c r="F9" s="28"/>
      <c r="G9" s="29"/>
      <c r="H9" s="5"/>
      <c r="I9" s="47">
        <f>+(21000-7000-5000+30000-7100-5000-15000)</f>
        <v>11900</v>
      </c>
      <c r="J9" s="10"/>
      <c r="K9" s="48">
        <v>0</v>
      </c>
    </row>
    <row r="10" spans="2:11" ht="17" x14ac:dyDescent="0.25">
      <c r="B10" s="4"/>
      <c r="C10" s="30"/>
      <c r="D10" s="28"/>
      <c r="E10" s="28"/>
      <c r="F10" s="28"/>
      <c r="G10" s="29"/>
      <c r="H10" s="5"/>
      <c r="I10" s="47"/>
      <c r="J10" s="10"/>
      <c r="K10" s="48"/>
    </row>
    <row r="11" spans="2:11" ht="17" x14ac:dyDescent="0.25">
      <c r="B11" s="4"/>
      <c r="C11" s="74" t="s">
        <v>16</v>
      </c>
      <c r="D11" s="28"/>
      <c r="E11" s="28"/>
      <c r="F11" s="28"/>
      <c r="G11" s="29"/>
      <c r="H11" s="5"/>
      <c r="I11" s="47"/>
      <c r="J11" s="10"/>
      <c r="K11" s="48"/>
    </row>
    <row r="12" spans="2:11" ht="17" x14ac:dyDescent="0.25">
      <c r="B12" s="4"/>
      <c r="C12" s="30" t="s">
        <v>45</v>
      </c>
      <c r="D12" s="28"/>
      <c r="E12" s="28"/>
      <c r="F12" s="28"/>
      <c r="G12" s="29"/>
      <c r="H12" s="5"/>
      <c r="I12" s="47">
        <v>4000</v>
      </c>
      <c r="J12" s="10"/>
      <c r="K12" s="48"/>
    </row>
    <row r="13" spans="2:11" ht="17" x14ac:dyDescent="0.25">
      <c r="B13" s="4"/>
      <c r="C13" s="31"/>
      <c r="D13" s="28"/>
      <c r="E13" s="28"/>
      <c r="F13" s="28"/>
      <c r="G13" s="29"/>
      <c r="H13" s="5"/>
      <c r="I13" s="47" t="s">
        <v>3</v>
      </c>
      <c r="J13" s="10"/>
      <c r="K13" s="48" t="s">
        <v>3</v>
      </c>
    </row>
    <row r="14" spans="2:11" ht="17" x14ac:dyDescent="0.25">
      <c r="B14" s="4" t="s">
        <v>3</v>
      </c>
      <c r="C14" s="26" t="s">
        <v>11</v>
      </c>
      <c r="D14" s="27"/>
      <c r="E14" s="28"/>
      <c r="F14" s="28"/>
      <c r="G14" s="29"/>
      <c r="H14" s="5"/>
      <c r="I14" s="47" t="s">
        <v>3</v>
      </c>
      <c r="J14" s="10"/>
      <c r="K14" s="48" t="s">
        <v>3</v>
      </c>
    </row>
    <row r="15" spans="2:11" ht="17" x14ac:dyDescent="0.25">
      <c r="B15" s="4" t="s">
        <v>3</v>
      </c>
      <c r="C15" s="30" t="s">
        <v>46</v>
      </c>
      <c r="D15" s="28"/>
      <c r="E15" s="28"/>
      <c r="F15" s="28"/>
      <c r="G15" s="29"/>
      <c r="H15" s="5"/>
      <c r="I15" s="47">
        <v>10000</v>
      </c>
      <c r="J15" s="10"/>
      <c r="K15" s="48">
        <v>0</v>
      </c>
    </row>
    <row r="16" spans="2:11" ht="17" x14ac:dyDescent="0.25">
      <c r="B16" s="4"/>
      <c r="C16" s="30" t="s">
        <v>47</v>
      </c>
      <c r="D16" s="28"/>
      <c r="E16" s="28"/>
      <c r="F16" s="28"/>
      <c r="G16" s="29"/>
      <c r="H16" s="5"/>
      <c r="I16" s="47">
        <v>7000</v>
      </c>
      <c r="J16" s="10"/>
      <c r="K16" s="48"/>
    </row>
    <row r="17" spans="2:11" ht="17" x14ac:dyDescent="0.25">
      <c r="B17" s="4"/>
      <c r="C17" s="31"/>
      <c r="D17" s="28"/>
      <c r="E17" s="28"/>
      <c r="F17" s="28"/>
      <c r="G17" s="29"/>
      <c r="H17" s="5"/>
      <c r="I17" s="47" t="s">
        <v>3</v>
      </c>
      <c r="J17" s="10"/>
      <c r="K17" s="48" t="s">
        <v>3</v>
      </c>
    </row>
    <row r="18" spans="2:11" ht="19" x14ac:dyDescent="0.3">
      <c r="B18" s="4"/>
      <c r="C18" s="84" t="s">
        <v>6</v>
      </c>
      <c r="D18" s="105"/>
      <c r="E18" s="105"/>
      <c r="F18" s="105"/>
      <c r="G18" s="106"/>
      <c r="H18" s="5"/>
      <c r="I18" s="11" t="s">
        <v>3</v>
      </c>
      <c r="J18" s="12"/>
      <c r="K18" s="13" t="s">
        <v>3</v>
      </c>
    </row>
    <row r="19" spans="2:11" ht="19" x14ac:dyDescent="0.3">
      <c r="B19" s="4"/>
      <c r="C19" s="23"/>
      <c r="D19" s="32"/>
      <c r="E19" s="32"/>
      <c r="F19" s="32"/>
      <c r="G19" s="33"/>
      <c r="H19" s="9"/>
      <c r="I19" s="47"/>
      <c r="J19" s="10"/>
      <c r="K19" s="48"/>
    </row>
    <row r="20" spans="2:11" ht="17" x14ac:dyDescent="0.25">
      <c r="B20" s="4" t="s">
        <v>3</v>
      </c>
      <c r="C20" s="26" t="s">
        <v>7</v>
      </c>
      <c r="D20" s="27"/>
      <c r="E20" s="28"/>
      <c r="F20" s="28"/>
      <c r="G20" s="29"/>
      <c r="H20" s="5"/>
      <c r="I20" s="47" t="s">
        <v>3</v>
      </c>
      <c r="J20" s="10"/>
      <c r="K20" s="48"/>
    </row>
    <row r="21" spans="2:11" ht="17" x14ac:dyDescent="0.25">
      <c r="B21" s="4" t="s">
        <v>3</v>
      </c>
      <c r="C21" s="30" t="s">
        <v>48</v>
      </c>
      <c r="D21" s="28"/>
      <c r="E21" s="28"/>
      <c r="F21" s="28"/>
      <c r="G21" s="29"/>
      <c r="H21" s="5"/>
      <c r="I21" s="47">
        <v>0</v>
      </c>
      <c r="J21" s="10"/>
      <c r="K21" s="48">
        <f>+(28000-5000)</f>
        <v>23000</v>
      </c>
    </row>
    <row r="22" spans="2:11" ht="17" x14ac:dyDescent="0.25">
      <c r="B22" s="4"/>
      <c r="C22" s="34"/>
      <c r="D22" s="35"/>
      <c r="E22" s="35"/>
      <c r="F22" s="35"/>
      <c r="G22" s="36"/>
      <c r="H22" s="5"/>
      <c r="I22" s="47" t="s">
        <v>3</v>
      </c>
      <c r="J22" s="10"/>
      <c r="K22" s="48" t="s">
        <v>3</v>
      </c>
    </row>
    <row r="23" spans="2:11" ht="19" x14ac:dyDescent="0.3">
      <c r="B23" s="4"/>
      <c r="C23" s="84" t="s">
        <v>8</v>
      </c>
      <c r="D23" s="85"/>
      <c r="E23" s="85"/>
      <c r="F23" s="85"/>
      <c r="G23" s="86"/>
      <c r="H23" s="5"/>
      <c r="I23" s="11" t="s">
        <v>3</v>
      </c>
      <c r="J23" s="12"/>
      <c r="K23" s="13" t="s">
        <v>3</v>
      </c>
    </row>
    <row r="24" spans="2:11" ht="19" x14ac:dyDescent="0.3">
      <c r="B24" s="16"/>
      <c r="C24" s="37"/>
      <c r="D24" s="38"/>
      <c r="E24" s="38"/>
      <c r="F24" s="38"/>
      <c r="G24" s="39"/>
      <c r="H24" s="17"/>
      <c r="I24" s="18"/>
      <c r="J24" s="43"/>
      <c r="K24" s="19"/>
    </row>
    <row r="25" spans="2:11" ht="17" x14ac:dyDescent="0.25">
      <c r="B25" s="4" t="s">
        <v>3</v>
      </c>
      <c r="C25" s="26" t="s">
        <v>13</v>
      </c>
      <c r="D25" s="40"/>
      <c r="E25" s="28"/>
      <c r="F25" s="28"/>
      <c r="G25" s="29"/>
      <c r="H25" s="5"/>
      <c r="I25" s="18" t="s">
        <v>9</v>
      </c>
      <c r="J25" s="43"/>
      <c r="K25" s="19" t="s">
        <v>9</v>
      </c>
    </row>
    <row r="26" spans="2:11" ht="17" x14ac:dyDescent="0.25">
      <c r="B26" s="4" t="s">
        <v>3</v>
      </c>
      <c r="C26" s="41" t="s">
        <v>49</v>
      </c>
      <c r="D26" s="42"/>
      <c r="E26" s="28"/>
      <c r="F26" s="28"/>
      <c r="G26" s="29"/>
      <c r="H26" s="5"/>
      <c r="I26" s="18" t="s">
        <v>10</v>
      </c>
      <c r="J26" s="43"/>
      <c r="K26" s="19">
        <v>3000</v>
      </c>
    </row>
    <row r="27" spans="2:11" ht="17" x14ac:dyDescent="0.25">
      <c r="B27" s="4"/>
      <c r="C27" s="41" t="s">
        <v>50</v>
      </c>
      <c r="D27" s="42"/>
      <c r="E27" s="28"/>
      <c r="F27" s="28"/>
      <c r="G27" s="29"/>
      <c r="H27" s="5"/>
      <c r="I27" s="18" t="s">
        <v>10</v>
      </c>
      <c r="J27" s="43"/>
      <c r="K27" s="19">
        <f>+(30000-7100-1000-15000)</f>
        <v>6900</v>
      </c>
    </row>
    <row r="28" spans="2:11" ht="17" x14ac:dyDescent="0.25">
      <c r="B28" s="4"/>
      <c r="C28" s="31"/>
      <c r="D28" s="28"/>
      <c r="E28" s="28"/>
      <c r="F28" s="28"/>
      <c r="G28" s="29"/>
      <c r="H28" s="5"/>
      <c r="I28" s="18" t="s">
        <v>9</v>
      </c>
      <c r="J28" s="43"/>
      <c r="K28" s="19" t="s">
        <v>9</v>
      </c>
    </row>
    <row r="29" spans="2:11" ht="22" thickBot="1" x14ac:dyDescent="0.45">
      <c r="B29" s="4"/>
      <c r="C29" s="87" t="s">
        <v>4</v>
      </c>
      <c r="D29" s="88"/>
      <c r="E29" s="88"/>
      <c r="F29" s="88"/>
      <c r="G29" s="89"/>
      <c r="H29" s="5"/>
      <c r="I29" s="78">
        <f>+SUM(I7:I28)</f>
        <v>32900</v>
      </c>
      <c r="J29" s="44"/>
      <c r="K29" s="79">
        <f>+SUM(K7:K28)</f>
        <v>32900</v>
      </c>
    </row>
    <row r="30" spans="2:11" ht="17" thickTop="1" x14ac:dyDescent="0.2"/>
    <row r="61" spans="2:11" ht="17" x14ac:dyDescent="0.25">
      <c r="B61" s="14"/>
      <c r="C61" s="5"/>
      <c r="D61" s="5"/>
      <c r="E61" s="5"/>
      <c r="F61" s="5"/>
      <c r="G61" s="5"/>
      <c r="H61" s="5"/>
      <c r="I61" s="15"/>
      <c r="J61" s="15"/>
      <c r="K61" s="15"/>
    </row>
  </sheetData>
  <mergeCells count="8">
    <mergeCell ref="C23:G23"/>
    <mergeCell ref="C29:G29"/>
    <mergeCell ref="C2:G2"/>
    <mergeCell ref="I2:K3"/>
    <mergeCell ref="C3:G3"/>
    <mergeCell ref="C4:G4"/>
    <mergeCell ref="C6:G6"/>
    <mergeCell ref="C18:G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Bilan de départ</vt:lpstr>
      <vt:lpstr>2</vt:lpstr>
      <vt:lpstr>3</vt:lpstr>
      <vt:lpstr>4</vt:lpstr>
      <vt:lpstr>5</vt:lpstr>
      <vt:lpstr>6</vt:lpstr>
      <vt:lpstr>7</vt:lpstr>
      <vt:lpstr>8</vt:lpstr>
      <vt:lpstr>Bilan de fermeture</vt:lpstr>
      <vt:lpstr>État des résultats</vt:lpstr>
      <vt:lpstr>Variation des capitaux</vt:lpstr>
      <vt:lpstr>BNR</vt:lpstr>
      <vt:lpstr>Flux de trésorerie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2018-01-15T12:51:04Z</dcterms:created>
  <dcterms:modified xsi:type="dcterms:W3CDTF">2019-10-24T21:59:10Z</dcterms:modified>
</cp:coreProperties>
</file>