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ate1904="1"/>
  <mc:AlternateContent xmlns:mc="http://schemas.openxmlformats.org/markup-compatibility/2006">
    <mc:Choice Requires="x15">
      <x15ac:absPath xmlns:x15ac="http://schemas.microsoft.com/office/spreadsheetml/2010/11/ac" url="/Users/christianlatour/Library/Mobile Documents/com~apple~CloudDocs/COURS MÉRICI/Automne 2021/Finance gaganante (430-853-ME)/LE 755/"/>
    </mc:Choice>
  </mc:AlternateContent>
  <xr:revisionPtr revIDLastSave="0" documentId="8_{86797E94-4626-4D4D-B67C-35C3D5EEF44E}" xr6:coauthVersionLast="47" xr6:coauthVersionMax="47" xr10:uidLastSave="{00000000-0000-0000-0000-000000000000}"/>
  <bookViews>
    <workbookView xWindow="2260" yWindow="600" windowWidth="32760" windowHeight="21960" tabRatio="858" xr2:uid="{00000000-000D-0000-FFFF-FFFF00000000}"/>
  </bookViews>
  <sheets>
    <sheet name="Calcul CmO et PmO" sheetId="45" r:id="rId1"/>
    <sheet name="Tentations_monde" sheetId="16" r:id="rId2"/>
    <sheet name="Entrées_monde" sheetId="26" r:id="rId3"/>
    <sheet name="Salades et potages" sheetId="27" r:id="rId4"/>
    <sheet name="Burger et sandwich" sheetId="29" r:id="rId5"/>
    <sheet name="Pizza" sheetId="31" r:id="rId6"/>
    <sheet name="Les saveurs du monde" sheetId="33" r:id="rId7"/>
    <sheet name="Gâteries" sheetId="34" r:id="rId8"/>
    <sheet name="La Boutique" sheetId="44" r:id="rId9"/>
  </sheets>
  <definedNames>
    <definedName name="image1">#REF!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9" l="1"/>
  <c r="E3" i="29"/>
  <c r="F120" i="45"/>
  <c r="H120" i="45"/>
  <c r="F112" i="45"/>
  <c r="H112" i="45"/>
  <c r="F113" i="45"/>
  <c r="H113" i="45"/>
  <c r="F114" i="45"/>
  <c r="H114" i="45"/>
  <c r="F115" i="45"/>
  <c r="H115" i="45"/>
  <c r="F116" i="45"/>
  <c r="H116" i="45"/>
  <c r="F117" i="45"/>
  <c r="H117" i="45"/>
  <c r="F118" i="45"/>
  <c r="H118" i="45"/>
  <c r="F119" i="45"/>
  <c r="H119" i="45"/>
  <c r="F111" i="45"/>
  <c r="H111" i="45"/>
  <c r="F30" i="45"/>
  <c r="H30" i="45"/>
  <c r="F31" i="45"/>
  <c r="H31" i="45"/>
  <c r="F32" i="45"/>
  <c r="H32" i="45"/>
  <c r="F33" i="45"/>
  <c r="H33" i="45"/>
  <c r="F34" i="45"/>
  <c r="H34" i="45"/>
  <c r="F35" i="45"/>
  <c r="H35" i="45"/>
  <c r="F36" i="45"/>
  <c r="H36" i="45"/>
  <c r="F40" i="45"/>
  <c r="H40" i="45"/>
  <c r="F41" i="45"/>
  <c r="H41" i="45"/>
  <c r="F42" i="45"/>
  <c r="H42" i="45"/>
  <c r="F43" i="45"/>
  <c r="H43" i="45"/>
  <c r="F47" i="45"/>
  <c r="H47" i="45"/>
  <c r="F48" i="45"/>
  <c r="H48" i="45"/>
  <c r="F49" i="45"/>
  <c r="H49" i="45"/>
  <c r="F50" i="45"/>
  <c r="H50" i="45"/>
  <c r="F51" i="45"/>
  <c r="H51" i="45"/>
  <c r="F52" i="45"/>
  <c r="H52" i="45"/>
  <c r="F56" i="45"/>
  <c r="H56" i="45"/>
  <c r="F57" i="45"/>
  <c r="H57" i="45"/>
  <c r="F58" i="45"/>
  <c r="H58" i="45"/>
  <c r="F59" i="45"/>
  <c r="H59" i="45"/>
  <c r="F60" i="45"/>
  <c r="H60" i="45"/>
  <c r="F61" i="45"/>
  <c r="H61" i="45"/>
  <c r="F62" i="45"/>
  <c r="H62" i="45"/>
  <c r="F63" i="45"/>
  <c r="H63" i="45"/>
  <c r="F67" i="45"/>
  <c r="H67" i="45"/>
  <c r="F68" i="45"/>
  <c r="H68" i="45"/>
  <c r="F69" i="45"/>
  <c r="H69" i="45"/>
  <c r="F70" i="45"/>
  <c r="H70" i="45"/>
  <c r="F71" i="45"/>
  <c r="H71" i="45"/>
  <c r="F72" i="45"/>
  <c r="H72" i="45"/>
  <c r="F76" i="45"/>
  <c r="H76" i="45"/>
  <c r="F77" i="45"/>
  <c r="H77" i="45"/>
  <c r="F78" i="45"/>
  <c r="H78" i="45"/>
  <c r="F79" i="45"/>
  <c r="H79" i="45"/>
  <c r="F80" i="45"/>
  <c r="H80" i="45"/>
  <c r="F81" i="45"/>
  <c r="H81" i="45"/>
  <c r="F82" i="45"/>
  <c r="H82" i="45"/>
  <c r="F83" i="45"/>
  <c r="H83" i="45"/>
  <c r="F84" i="45"/>
  <c r="H84" i="45"/>
  <c r="F85" i="45"/>
  <c r="H85" i="45"/>
  <c r="F89" i="45"/>
  <c r="H89" i="45"/>
  <c r="F90" i="45"/>
  <c r="H90" i="45"/>
  <c r="F91" i="45"/>
  <c r="H91" i="45"/>
  <c r="F92" i="45"/>
  <c r="H92" i="45"/>
  <c r="F96" i="45"/>
  <c r="H96" i="45"/>
  <c r="F8" i="45"/>
  <c r="H8" i="45"/>
  <c r="F9" i="45"/>
  <c r="H9" i="45"/>
  <c r="F10" i="45"/>
  <c r="H10" i="45"/>
  <c r="F11" i="45"/>
  <c r="H11" i="45"/>
  <c r="F12" i="45"/>
  <c r="H12" i="45"/>
  <c r="F13" i="45"/>
  <c r="H13" i="45"/>
  <c r="F14" i="45"/>
  <c r="H14" i="45"/>
  <c r="F15" i="45"/>
  <c r="H15" i="45"/>
  <c r="F16" i="45"/>
  <c r="H16" i="45"/>
  <c r="F17" i="45"/>
  <c r="H17" i="45"/>
  <c r="F18" i="45"/>
  <c r="H18" i="45"/>
  <c r="F19" i="45"/>
  <c r="H19" i="45"/>
  <c r="F20" i="45"/>
  <c r="H20" i="45"/>
  <c r="F21" i="45"/>
  <c r="H21" i="45"/>
  <c r="F22" i="45"/>
  <c r="H22" i="45"/>
  <c r="F23" i="45"/>
  <c r="H23" i="45"/>
  <c r="F24" i="45"/>
  <c r="H24" i="45"/>
  <c r="F25" i="45"/>
  <c r="H25" i="45"/>
  <c r="F26" i="45"/>
  <c r="H26" i="45"/>
  <c r="G8" i="45"/>
  <c r="G9" i="45"/>
  <c r="G10" i="45"/>
  <c r="G11" i="45"/>
  <c r="G12" i="45"/>
  <c r="G13" i="45"/>
  <c r="G14" i="45"/>
  <c r="G15" i="45"/>
  <c r="G16" i="45"/>
  <c r="G17" i="45"/>
  <c r="G18" i="45"/>
  <c r="G19" i="45"/>
  <c r="G20" i="45"/>
  <c r="G21" i="45"/>
  <c r="G22" i="45"/>
  <c r="G23" i="45"/>
  <c r="G24" i="45"/>
  <c r="G25" i="45"/>
  <c r="G26" i="45"/>
  <c r="G30" i="45"/>
  <c r="G31" i="45"/>
  <c r="G32" i="45"/>
  <c r="G33" i="45"/>
  <c r="G34" i="45"/>
  <c r="G35" i="45"/>
  <c r="G36" i="45"/>
  <c r="G40" i="45"/>
  <c r="G41" i="45"/>
  <c r="G42" i="45"/>
  <c r="G43" i="45"/>
  <c r="G47" i="45"/>
  <c r="G48" i="45"/>
  <c r="G49" i="45"/>
  <c r="G50" i="45"/>
  <c r="G51" i="45"/>
  <c r="G52" i="45"/>
  <c r="G56" i="45"/>
  <c r="G57" i="45"/>
  <c r="G58" i="45"/>
  <c r="G59" i="45"/>
  <c r="G60" i="45"/>
  <c r="G61" i="45"/>
  <c r="G62" i="45"/>
  <c r="G63" i="45"/>
  <c r="G67" i="45"/>
  <c r="G68" i="45"/>
  <c r="G69" i="45"/>
  <c r="G70" i="45"/>
  <c r="G71" i="45"/>
  <c r="G72" i="45"/>
  <c r="G76" i="45"/>
  <c r="G77" i="45"/>
  <c r="G78" i="45"/>
  <c r="G79" i="45"/>
  <c r="G80" i="45"/>
  <c r="G81" i="45"/>
  <c r="G82" i="45"/>
  <c r="G83" i="45"/>
  <c r="G84" i="45"/>
  <c r="G85" i="45"/>
  <c r="G89" i="45"/>
  <c r="G90" i="45"/>
  <c r="G91" i="45"/>
  <c r="G92" i="45"/>
  <c r="G96" i="45"/>
  <c r="G112" i="45"/>
  <c r="G113" i="45"/>
  <c r="G114" i="45"/>
  <c r="G115" i="45"/>
  <c r="G116" i="45"/>
  <c r="G117" i="45"/>
  <c r="G118" i="45"/>
  <c r="G119" i="45"/>
  <c r="G120" i="45"/>
  <c r="G111" i="45"/>
  <c r="G102" i="45"/>
  <c r="H102" i="45"/>
  <c r="D37" i="45"/>
  <c r="D53" i="45"/>
  <c r="D64" i="45"/>
  <c r="D73" i="45"/>
  <c r="D86" i="45"/>
  <c r="D97" i="45"/>
  <c r="D104" i="45"/>
  <c r="D107" i="45"/>
  <c r="D121" i="45"/>
  <c r="D93" i="45"/>
  <c r="D44" i="45"/>
  <c r="D120" i="45"/>
  <c r="D119" i="45"/>
  <c r="D118" i="45"/>
  <c r="D117" i="45"/>
  <c r="D116" i="45"/>
  <c r="D115" i="45"/>
  <c r="D114" i="45"/>
  <c r="D113" i="45"/>
  <c r="D112" i="45"/>
  <c r="D111" i="45"/>
  <c r="E26" i="34"/>
  <c r="E3" i="34"/>
  <c r="F31" i="27"/>
  <c r="F3" i="27"/>
  <c r="D96" i="45"/>
  <c r="D92" i="45"/>
  <c r="D91" i="45"/>
  <c r="D90" i="45"/>
  <c r="D89" i="45"/>
  <c r="D85" i="45"/>
  <c r="D84" i="45"/>
  <c r="D83" i="45"/>
  <c r="D82" i="45"/>
  <c r="D81" i="45"/>
  <c r="D80" i="45"/>
  <c r="D79" i="45"/>
  <c r="D78" i="45"/>
  <c r="D77" i="45"/>
  <c r="D76" i="45"/>
  <c r="D72" i="45"/>
  <c r="D71" i="45"/>
  <c r="D70" i="45"/>
  <c r="D69" i="45"/>
  <c r="D68" i="45"/>
  <c r="D67" i="45"/>
  <c r="D63" i="45"/>
  <c r="D62" i="45"/>
  <c r="D61" i="45"/>
  <c r="D60" i="45"/>
  <c r="D59" i="45"/>
  <c r="D58" i="45"/>
  <c r="D57" i="45"/>
  <c r="D56" i="45"/>
  <c r="D52" i="45"/>
  <c r="D51" i="45"/>
  <c r="D50" i="45"/>
  <c r="D49" i="45"/>
  <c r="D48" i="45"/>
  <c r="D47" i="45"/>
  <c r="D43" i="45"/>
  <c r="D42" i="45"/>
  <c r="D41" i="45"/>
  <c r="D40" i="45"/>
  <c r="D36" i="45"/>
  <c r="D35" i="45"/>
  <c r="D34" i="45"/>
  <c r="D33" i="45"/>
  <c r="D32" i="45"/>
  <c r="D31" i="45"/>
  <c r="D30" i="45"/>
  <c r="D26" i="45"/>
  <c r="D25" i="45"/>
  <c r="D24" i="45"/>
  <c r="D23" i="45"/>
  <c r="D22" i="45"/>
  <c r="D21" i="45"/>
  <c r="D20" i="45"/>
  <c r="D19" i="45"/>
  <c r="D18" i="45"/>
  <c r="D17" i="45"/>
  <c r="D16" i="45"/>
  <c r="D15" i="45"/>
  <c r="D14" i="45"/>
  <c r="D13" i="45"/>
  <c r="D12" i="45"/>
  <c r="D11" i="45"/>
  <c r="D10" i="45"/>
  <c r="D9" i="45"/>
  <c r="D8" i="45"/>
  <c r="D7" i="45"/>
  <c r="D95" i="45"/>
  <c r="D88" i="45"/>
  <c r="D75" i="45"/>
  <c r="D66" i="45"/>
  <c r="D55" i="45"/>
  <c r="D46" i="45"/>
  <c r="D39" i="45"/>
  <c r="D29" i="45"/>
  <c r="F1" i="44"/>
  <c r="F1" i="33"/>
  <c r="E1" i="34"/>
  <c r="F1" i="31"/>
  <c r="E1" i="29"/>
  <c r="F1" i="27"/>
  <c r="F1" i="26"/>
  <c r="F1" i="16"/>
</calcChain>
</file>

<file path=xl/sharedStrings.xml><?xml version="1.0" encoding="utf-8"?>
<sst xmlns="http://schemas.openxmlformats.org/spreadsheetml/2006/main" count="399" uniqueCount="220">
  <si>
    <t xml:space="preserve"> </t>
  </si>
  <si>
    <t xml:space="preserve">Plateau asiatique  </t>
  </si>
  <si>
    <t>Tartare de bœuf angus à la thaï</t>
  </si>
  <si>
    <t>Tartare de saumon frais et sa mayonnaise au yuzu</t>
  </si>
  <si>
    <t>et croustilles.</t>
  </si>
  <si>
    <t>tobiko et escalade de croustilles.</t>
  </si>
  <si>
    <t>Entrée</t>
  </si>
  <si>
    <t xml:space="preserve">Tonkinoise </t>
  </si>
  <si>
    <t>Burger de la Louisiane</t>
  </si>
  <si>
    <t xml:space="preserve">Burger de saumon à la Japonaise </t>
  </si>
  <si>
    <t xml:space="preserve">Baguette végétarienne </t>
  </si>
  <si>
    <t xml:space="preserve">Hot dog à l'européenne </t>
  </si>
  <si>
    <t xml:space="preserve">Méditerranéenne </t>
  </si>
  <si>
    <t xml:space="preserve">Suédoise </t>
  </si>
  <si>
    <t xml:space="preserve">New Yorkaise </t>
  </si>
  <si>
    <t xml:space="preserve">Pad thaï au poulet </t>
  </si>
  <si>
    <t>Le Belge</t>
  </si>
  <si>
    <t>2 pers.</t>
  </si>
  <si>
    <t>1 pers.</t>
  </si>
  <si>
    <t>variable</t>
  </si>
  <si>
    <t>Marmite du jour</t>
  </si>
  <si>
    <t>Potages</t>
  </si>
  <si>
    <t>Pizzas</t>
  </si>
  <si>
    <t>Saveurs du monde</t>
  </si>
  <si>
    <t>Burgers et Sandwichs</t>
  </si>
  <si>
    <t>Mille feuilles de saumon fumé</t>
  </si>
  <si>
    <t>bacon, mozzarella, salade et tomate.</t>
  </si>
  <si>
    <t>légumes grillés et micro pousse.</t>
  </si>
  <si>
    <t>Burger Tex Mex</t>
  </si>
  <si>
    <t xml:space="preserve">Sandwich à la viande fumée </t>
  </si>
  <si>
    <t>Trio de saucisses</t>
  </si>
  <si>
    <t>Cassoulet de porc aux saveurs du Brésil</t>
  </si>
  <si>
    <t>légumes du marché et frites en verrine.</t>
  </si>
  <si>
    <t xml:space="preserve">                     plaisir</t>
  </si>
  <si>
    <t xml:space="preserve">Crevettes poêlées aux saveurs exotiques </t>
  </si>
  <si>
    <t>saumon frais coupé au couteau, yuzu, mayonnaise</t>
  </si>
  <si>
    <t>pour un extra poulet ajouter 5</t>
  </si>
  <si>
    <t xml:space="preserve">galette de soya grillé, mayonnaise au pesto de tomates séchées, </t>
  </si>
  <si>
    <t>filet de porc grillé, trilogie de saucisses, haricots, mirepoix</t>
  </si>
  <si>
    <t xml:space="preserve">crème composée d'un mélange de jaune d'œuf, de sucre </t>
  </si>
  <si>
    <t>pâte à pain savoureuse et croustillante, sauce maison</t>
  </si>
  <si>
    <t>pâte à pain savoureuse et croustillante, sauce maison,</t>
  </si>
  <si>
    <t xml:space="preserve">pâte à pain savoureuse et croustillante, pesto, </t>
  </si>
  <si>
    <t>repas</t>
  </si>
  <si>
    <t>entrée</t>
  </si>
  <si>
    <t>ouverture - adagio</t>
  </si>
  <si>
    <t>deuxième mouvement - largo</t>
  </si>
  <si>
    <t>troisième mouvement - scherzo</t>
  </si>
  <si>
    <t>De la mer</t>
  </si>
  <si>
    <t>Sur croûte</t>
  </si>
  <si>
    <t>Du jardin</t>
  </si>
  <si>
    <t>Le monde des fromages</t>
  </si>
  <si>
    <t>la finale - presto</t>
  </si>
  <si>
    <r>
      <t xml:space="preserve">        </t>
    </r>
    <r>
      <rPr>
        <sz val="19"/>
        <rFont val="Arial"/>
        <family val="2"/>
      </rPr>
      <t>juste</t>
    </r>
    <r>
      <rPr>
        <sz val="12"/>
        <rFont val="Arial"/>
        <family val="2"/>
      </rPr>
      <t xml:space="preserve"> </t>
    </r>
    <r>
      <rPr>
        <sz val="17"/>
        <rFont val="Arial"/>
        <family val="2"/>
      </rPr>
      <t>pour</t>
    </r>
  </si>
  <si>
    <t xml:space="preserve">sur laquelle on ajoute une couche de crème au mascarpone </t>
  </si>
  <si>
    <t xml:space="preserve">délicieux gâteau au chocolat fabriqué pour nous par un </t>
  </si>
  <si>
    <t>avec le pain et le vin, le fromage fait partie des aliments les</t>
  </si>
  <si>
    <t xml:space="preserve">plus anciens du monde. Né d'un besoin de conserver le lait, </t>
  </si>
  <si>
    <t xml:space="preserve">le fromage a connu, selon les techniques de fabrication, </t>
  </si>
  <si>
    <t xml:space="preserve">saveurs et des textures variées à l'extrême. </t>
  </si>
  <si>
    <t xml:space="preserve">les terroirs et les coutumes alimentaires, des formes, des </t>
  </si>
  <si>
    <t xml:space="preserve">base de pâte à biscuit imbibée de café espresso et de tia maria </t>
  </si>
  <si>
    <t>Poulet Général Tao</t>
  </si>
  <si>
    <t xml:space="preserve">                 vous</t>
  </si>
  <si>
    <t xml:space="preserve">                       faire</t>
  </si>
  <si>
    <t>oignons, bière belle gueule rousse, bouillon de bœuf</t>
  </si>
  <si>
    <t>Salade Caesar</t>
  </si>
  <si>
    <t>Salade Nouvelle-France</t>
  </si>
  <si>
    <t>Salade Norvégienne</t>
  </si>
  <si>
    <t xml:space="preserve">mesclun, saumon fumé, oignons, câpres, </t>
  </si>
  <si>
    <t xml:space="preserve">mesclun, poulet tiède, croûtons de brie fondu </t>
  </si>
  <si>
    <t>légumes poêlés, citronnelle et gingembre.</t>
  </si>
  <si>
    <t>Animales</t>
  </si>
  <si>
    <t>satay de poulet, sauce aux arachides et lait de coco,</t>
  </si>
  <si>
    <t>Frites belges et mayonnaise à la cajun</t>
  </si>
  <si>
    <t>Nos burgers et sandwichs sont servis avec nos succulentes frites</t>
  </si>
  <si>
    <t>tomates concassées, olives Kalamata, oignon, origan frais ,</t>
  </si>
  <si>
    <r>
      <t xml:space="preserve">Salades     </t>
    </r>
    <r>
      <rPr>
        <sz val="12"/>
        <rFont val="Arial"/>
        <family val="2"/>
      </rPr>
      <t>premier mouvement - allégro</t>
    </r>
  </si>
  <si>
    <r>
      <t xml:space="preserve">Gâteries </t>
    </r>
    <r>
      <rPr>
        <b/>
        <sz val="10"/>
        <rFont val="Arial Black"/>
        <family val="2"/>
      </rPr>
      <t>juste</t>
    </r>
    <r>
      <rPr>
        <b/>
        <sz val="12"/>
        <rFont val="Arial Black"/>
        <family val="2"/>
      </rPr>
      <t xml:space="preserve"> pour </t>
    </r>
    <r>
      <rPr>
        <b/>
        <sz val="14"/>
        <rFont val="Arial Black"/>
        <family val="2"/>
      </rPr>
      <t xml:space="preserve">le </t>
    </r>
    <r>
      <rPr>
        <b/>
        <sz val="16"/>
        <rFont val="Arial Black"/>
        <family val="2"/>
      </rPr>
      <t>p</t>
    </r>
    <r>
      <rPr>
        <b/>
        <sz val="15"/>
        <rFont val="Arial Black"/>
        <family val="2"/>
      </rPr>
      <t>la</t>
    </r>
    <r>
      <rPr>
        <b/>
        <sz val="17"/>
        <rFont val="Arial Black"/>
        <family val="2"/>
      </rPr>
      <t>i</t>
    </r>
    <r>
      <rPr>
        <b/>
        <sz val="18"/>
        <rFont val="Arial Black"/>
        <family val="2"/>
      </rPr>
      <t>s</t>
    </r>
    <r>
      <rPr>
        <b/>
        <sz val="19"/>
        <rFont val="Arial Black"/>
        <family val="2"/>
      </rPr>
      <t>i</t>
    </r>
    <r>
      <rPr>
        <b/>
        <sz val="20"/>
        <rFont val="Arial Black"/>
        <family val="2"/>
      </rPr>
      <t>r</t>
    </r>
  </si>
  <si>
    <t>poulet, omelette, vermicelle de riz, échalotes vertes,</t>
  </si>
  <si>
    <t>bouillon de miso et mirin.</t>
  </si>
  <si>
    <t>poulet croustillant, vermicelle de riz et légumes thaï.</t>
  </si>
  <si>
    <t>saucisse allemande, saucisse merguez et saucisse de Toulouse,</t>
  </si>
  <si>
    <t>fromage mozzarella et feta.</t>
  </si>
  <si>
    <t>et salade roquette.</t>
  </si>
  <si>
    <t>mozzarella et pepperoni.</t>
  </si>
  <si>
    <t>décide de créer une pizza spéciale. Il fait cuire sa pâte au four et</t>
  </si>
  <si>
    <t>la complète avec des tomates, du fromage de Mozzarella et du</t>
  </si>
  <si>
    <t>basilic frais (les couleurs du drapeau italien ; vert, blanc, et rouge).</t>
  </si>
  <si>
    <t>En juin 1889, pour honorer sa reine, le chef Raffaele Esposito</t>
  </si>
  <si>
    <t xml:space="preserve">Cette recette devient la pizza préférée de la reine Margherita. On </t>
  </si>
  <si>
    <t>partout à travers le monde.</t>
  </si>
  <si>
    <t xml:space="preserve">Le mot pizza apparaît pour la première fois en 997 en latin </t>
  </si>
  <si>
    <t>Italienne (La Margherita)</t>
  </si>
  <si>
    <t>et aux œufs.</t>
  </si>
  <si>
    <t>pâtissier artisan.</t>
  </si>
  <si>
    <t>et de crème aromatisée au Bailey's.</t>
  </si>
  <si>
    <t>choix de fromage du jour.</t>
  </si>
  <si>
    <t>salade et tomate.</t>
  </si>
  <si>
    <t>câpres, salade et tomate.</t>
  </si>
  <si>
    <t>6 oz de bœuf fumé, moutarde et cornichon.</t>
  </si>
  <si>
    <t>saucisse allemande ou merguez, choucroute et frites.</t>
  </si>
  <si>
    <t>et salade.</t>
  </si>
  <si>
    <t xml:space="preserve">vinaigrette et croûtons maison. </t>
  </si>
  <si>
    <t>œuf et sa crème sure à l'aneth.</t>
  </si>
  <si>
    <t>et vinaigrette balsamique.</t>
  </si>
  <si>
    <t>selon l'inspiration du chef.</t>
  </si>
  <si>
    <t>servi avec croûton de fromage grillé.</t>
  </si>
  <si>
    <t>bol de frites avec sa mayonnaise maison.</t>
  </si>
  <si>
    <t>et tobiko.</t>
  </si>
  <si>
    <t>pour les kamikaze, ajoutez un foie gras poêlé pour 9</t>
  </si>
  <si>
    <t>dessert italien créé dans les années 1970. Le fond est une</t>
  </si>
  <si>
    <t xml:space="preserve">Hâtez-vous de succomber à la tentation… découvrez notre </t>
  </si>
  <si>
    <t>rouleaux impériaux et crevette géante dans sa tempura à la bière.</t>
  </si>
  <si>
    <t>pâte à pain garnie de tomates concassées additionnées de</t>
  </si>
  <si>
    <t xml:space="preserve">actuel. </t>
  </si>
  <si>
    <t>6 oz de viande de bœuf vieillie durant 21 jours,</t>
  </si>
  <si>
    <t xml:space="preserve">bœuf angus coupé au couteau, citronnelle hachée, kikomen, mirin, </t>
  </si>
  <si>
    <t>crevettes géantes, ragoût de fruits exotiques, huile à la vanille de</t>
  </si>
  <si>
    <t>Madagascar et pépins de raisins, riz basmati et légumes du marché.</t>
  </si>
  <si>
    <t>accompagnée d'une sauce coureur des bois au porto,</t>
  </si>
  <si>
    <t>servi avec choucroute alsacienne et frites belges.</t>
  </si>
  <si>
    <t>pavé de saumon grillé, salsa de mangues, poivre vert de Madagascar</t>
  </si>
  <si>
    <t>Indienne</t>
  </si>
  <si>
    <t>de lime au curry rouge.</t>
  </si>
  <si>
    <t>gâteau au fromage et chocolat blanc soyeux aromatisé de</t>
  </si>
  <si>
    <t>framboise brulé à la main à la façon d'une crème brulée.</t>
  </si>
  <si>
    <t>Le New-Yorkais</t>
  </si>
  <si>
    <t xml:space="preserve">Crème brûlée au Bailey's </t>
  </si>
  <si>
    <t>de poivrons, oignons tex mex, mozzarella.</t>
  </si>
  <si>
    <t xml:space="preserve">blanc de volaille grillé, mayonnaise à la coriandre, brunoise </t>
  </si>
  <si>
    <t>Burger des Amériques</t>
  </si>
  <si>
    <t>galette de bœuf Angus, oignons caramélisés, mayonnaise maison,</t>
  </si>
  <si>
    <t>galette de bœuf Angus, mayonnaise à la cajun,</t>
  </si>
  <si>
    <t>la plus simple consiste à faire cuire dans un four une galette de</t>
  </si>
  <si>
    <t>et suprêmes d'orange servi en pot masson.</t>
  </si>
  <si>
    <t>caramel de poivrons rouges, riz basmati et légumes du marché.</t>
  </si>
  <si>
    <r>
      <t xml:space="preserve">Saumon de Madagascar  </t>
    </r>
    <r>
      <rPr>
        <sz val="14"/>
        <color indexed="10"/>
        <rFont val="Arial"/>
        <family val="2"/>
      </rPr>
      <t>♥♥♥</t>
    </r>
  </si>
  <si>
    <t xml:space="preserve">émincé de bœuf, consommé de bœuf, </t>
  </si>
  <si>
    <t>salade d'origine mexicaine... ce plat est devenu un classique de la cuisine américaine. En 1924, la Prohibition rendit la production, la vente et la consommation d'alcool illégales dans tous les États-Unis. En conséquence, bon nombre de Californiens, dont certaines vedettes d'Hollywood, passaient la frontière à Tijuana pour aller boire un verre en toute légalité au Mexique. Ils allaient souvent dîner dans un restaurant tenu par le dénommé Caesar Cardini, Caesar's Place. La légende raconte qu'un 4 juillet, en pleine fête de l'indépendance américaine, les cuisines de Cardini vinrent à manquer d'ingrédients divers. Le chef, forcé d'improviser avec ce qu'il avait sous la main, créa la première salade Caesar. Par la suite, la société nationale des gastronomes de Paris décrivit cette salade en ces termes : la plus grande recette produite par les Amériques en 50 ans.</t>
  </si>
  <si>
    <t xml:space="preserve">galette de saumon, mayonnaise au yuzu et tobiko, oignon, </t>
  </si>
  <si>
    <t>Filet mignon de bœuf Angus sauce à la périgourdine</t>
  </si>
  <si>
    <t>Filet mignon  grillée, sauce à la périgourdine (foie gras et groseille),</t>
  </si>
  <si>
    <t xml:space="preserve">(13) Tartare de bœuf angus à la thaï </t>
  </si>
  <si>
    <t>(14) Mini burger de bœuf angus et sa mayonnaise aux tomates</t>
  </si>
  <si>
    <t>(15) Foie gras poché au vin chaud</t>
  </si>
  <si>
    <r>
      <t>(20)</t>
    </r>
    <r>
      <rPr>
        <b/>
        <sz val="12"/>
        <rFont val="Arial Black"/>
        <family val="2"/>
      </rPr>
      <t xml:space="preserve"> </t>
    </r>
    <r>
      <rPr>
        <i/>
        <sz val="12"/>
        <rFont val="Arial Black"/>
        <family val="2"/>
      </rPr>
      <t>Les découvertes du chef</t>
    </r>
  </si>
  <si>
    <r>
      <t xml:space="preserve">Boutique </t>
    </r>
    <r>
      <rPr>
        <b/>
        <sz val="10"/>
        <rFont val="Arial Black"/>
        <family val="2"/>
      </rPr>
      <t>juste</t>
    </r>
    <r>
      <rPr>
        <b/>
        <sz val="12"/>
        <rFont val="Arial Black"/>
        <family val="2"/>
      </rPr>
      <t xml:space="preserve"> pour s</t>
    </r>
    <r>
      <rPr>
        <b/>
        <sz val="14"/>
        <rFont val="Arial Black"/>
        <family val="2"/>
      </rPr>
      <t>e souvenir</t>
    </r>
  </si>
  <si>
    <r>
      <rPr>
        <sz val="12"/>
        <rFont val="Arial"/>
        <family val="2"/>
      </rPr>
      <t>dernier</t>
    </r>
    <r>
      <rPr>
        <sz val="12"/>
        <rFont val="Arial"/>
        <family val="2"/>
      </rPr>
      <t xml:space="preserve"> mouvement </t>
    </r>
  </si>
  <si>
    <t>demandez à votre serveur pour voir le modèle</t>
  </si>
  <si>
    <t>PmO</t>
  </si>
  <si>
    <t>25 g</t>
  </si>
  <si>
    <t>OFFRE TOTALE SANS LES TENTATIONS</t>
  </si>
  <si>
    <t>(9) Noix épicées à la manière du 755</t>
  </si>
  <si>
    <t>Calmars Le 755</t>
  </si>
  <si>
    <t>Soupe à l'oignon version Le 755</t>
  </si>
  <si>
    <t xml:space="preserve">Bavette Le 755 </t>
  </si>
  <si>
    <t xml:space="preserve">Tee-Shirt Le 755 / 100 % coton </t>
  </si>
  <si>
    <t>Veste Le 755 pour homme</t>
  </si>
  <si>
    <t>Veste Le 755 pour femme</t>
  </si>
  <si>
    <t>Verre à Vin Le 755</t>
  </si>
  <si>
    <t>Couverture Le 755</t>
  </si>
  <si>
    <t>Casquette Le 755</t>
  </si>
  <si>
    <t>Parapluie Le 755</t>
  </si>
  <si>
    <t>Sac Collection Le 755</t>
  </si>
  <si>
    <t>Tablier Le 755</t>
  </si>
  <si>
    <t>Porte clefs Le 755</t>
  </si>
  <si>
    <t>Les tentations du 755</t>
  </si>
  <si>
    <t xml:space="preserve">Tiramisu de grand-maman Corleone </t>
  </si>
  <si>
    <t>Calcul du PmO</t>
  </si>
  <si>
    <t>Calcul du PmO Salades</t>
  </si>
  <si>
    <t>Calcul du PmO Potages</t>
  </si>
  <si>
    <t>Calcul du PmO (Salades et Potages)</t>
  </si>
  <si>
    <t>Calcul du PmO Desserts</t>
  </si>
  <si>
    <t>Calcul du PmO Fromages</t>
  </si>
  <si>
    <t>Calcul du PmO (Desserts et (Fromages)</t>
  </si>
  <si>
    <t>Corleone</t>
  </si>
  <si>
    <t>OFFRE TOTALE AVEC LES TENTATIONS</t>
  </si>
  <si>
    <t xml:space="preserve">        apprêté dans son champignon mariné au vinaigre balsamique</t>
  </si>
  <si>
    <t>(1) Crevette géante dans sa tempura à la bière rousse</t>
  </si>
  <si>
    <t>(2) Brochette de pétoncles et de mangue laquée au miel</t>
  </si>
  <si>
    <t>(3) Baluchon d’escargot au thym et à l’ail</t>
  </si>
  <si>
    <t>(4) Chips de saumon fumé à la salsa cubaine</t>
  </si>
  <si>
    <t>(5) Duo d’olives marinées dans du vieux vinaigre balsamique</t>
  </si>
  <si>
    <t>(6) Fritto masto-Italiano</t>
  </si>
  <si>
    <t>(7) Mini poutine dans sa sauce coureur des bois au porto</t>
  </si>
  <si>
    <t>(8) Mini burger de soya et sa mayonnaise à la cajun</t>
  </si>
  <si>
    <t>(10) Prosciutto et melon</t>
  </si>
  <si>
    <t>(11) Satay de poulet avec sa sauce aux arachides et lait de coco</t>
  </si>
  <si>
    <t>(12) Satay de bœuf aux deux sésames et kikomen</t>
  </si>
  <si>
    <t xml:space="preserve">        servi avec shiitake frit, copeau de bacon et micropousse</t>
  </si>
  <si>
    <t xml:space="preserve">        assaisonné de fleur de sel au bois d’érable</t>
  </si>
  <si>
    <t>(16) Croûton d’oignons caramélisés et canard fumé</t>
  </si>
  <si>
    <t>(17) Croûton de brie</t>
  </si>
  <si>
    <t>(18) Mini fondu au mamirolle</t>
  </si>
  <si>
    <t>(19) Rouleau de pomme givré et vieux cheddar</t>
  </si>
  <si>
    <t xml:space="preserve">saumon fumé servi sur croustille de taro avec crème sure à l'aneth </t>
  </si>
  <si>
    <t>calmars légèrement panés, sauce tomate au sambal oelek.</t>
  </si>
  <si>
    <t xml:space="preserve">bœuf angus coupés au couteau, citronnelle hachée, kikomen, mirin </t>
  </si>
  <si>
    <t xml:space="preserve">laitue romaine, copeaux d’asiago, câpres, </t>
  </si>
  <si>
    <t>le mets préféré des Italiens. La Margherita est maintenant servie.</t>
  </si>
  <si>
    <t xml:space="preserve">mozzarella, noisette de mascarpone, jambon san Daniel </t>
  </si>
  <si>
    <t>deuxième mouvement — largo (la suite)</t>
  </si>
  <si>
    <t>Mets italien très populaire, d’origine napolitaine, dont la formule</t>
  </si>
  <si>
    <t>mozzarella, agrémentée d’aromate (origan) et d’ail.</t>
  </si>
  <si>
    <t xml:space="preserve">médiéval le mot signifie alors «fouace», «galette».  C’est à </t>
  </si>
  <si>
    <t>mozzarella, poulet, concombre, noix épicées, huile d’olive et jus</t>
  </si>
  <si>
    <t>mozzarella et basilic émincé dans l’huile.</t>
  </si>
  <si>
    <t>dit qu’à partir de ce jour la pizza (surtout la Margherita) est devenue</t>
  </si>
  <si>
    <t>saumon fumé, oignon, câpres et sa crème sure à l’aneth.</t>
  </si>
  <si>
    <t xml:space="preserve">Naples au XVIe siècle que le mot est attesté avec son sens  </t>
  </si>
  <si>
    <t>Prix moyen offert (PmO)</t>
  </si>
  <si>
    <t>PSO/PP (salle à manger)</t>
  </si>
  <si>
    <t>PSO/PP (comptoir pour emporter)</t>
  </si>
  <si>
    <t>PSOP/PP (livraison autogérée)</t>
  </si>
  <si>
    <t>Nombre de PSO</t>
  </si>
  <si>
    <t>MATRICE DES PRODUITS ET SERVICES OFFERTS (PSO/PP)</t>
  </si>
  <si>
    <t>PmO excluant le Burger avec foie gras</t>
  </si>
  <si>
    <t>PmO incluant le Burger avec foie gras</t>
  </si>
  <si>
    <t>OFFRE NOURRITURES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</si>
</sst>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_ * #,##0.00_)\ _$_ ;_ * \(#,##0.00\)\ _$_ ;_ * &quot;-&quot;??_)\ _$_ ;_ @_ "/>
    <numFmt numFmtId="165" formatCode="_ * #,##0.00_)\ [$€-1]_ ;_ * \(#,##0.00\)\ [$€-1]_ ;_ * &quot;-&quot;??_)\ [$€-1]_ "/>
    <numFmt numFmtId="166" formatCode="_-* #,##0.00\ &quot;$&quot;_-;_-* #,##0.00\ &quot;$&quot;\-;_-* &quot;-&quot;??\ &quot;$&quot;_-;_-@_-"/>
  </numFmts>
  <fonts count="79" x14ac:knownFonts="1">
    <font>
      <sz val="10"/>
      <name val="Verdana"/>
    </font>
    <font>
      <b/>
      <sz val="10"/>
      <name val="Verdana"/>
      <family val="2"/>
    </font>
    <font>
      <i/>
      <sz val="10"/>
      <name val="Verdana"/>
      <family val="2"/>
    </font>
    <font>
      <b/>
      <i/>
      <sz val="10"/>
      <name val="Verdana"/>
      <family val="2"/>
    </font>
    <font>
      <u/>
      <sz val="10"/>
      <color indexed="12"/>
      <name val="Verdana"/>
      <family val="2"/>
    </font>
    <font>
      <sz val="8"/>
      <name val="Verdana"/>
      <family val="2"/>
    </font>
    <font>
      <sz val="10"/>
      <name val="Arial"/>
      <family val="2"/>
    </font>
    <font>
      <sz val="12"/>
      <name val="Times New Roman"/>
      <family val="1"/>
    </font>
    <font>
      <sz val="11"/>
      <name val="Arial"/>
      <family val="2"/>
    </font>
    <font>
      <i/>
      <sz val="11"/>
      <color indexed="45"/>
      <name val="Arial"/>
      <family val="2"/>
    </font>
    <font>
      <sz val="9"/>
      <color indexed="23"/>
      <name val="Arial"/>
      <family val="2"/>
    </font>
    <font>
      <b/>
      <sz val="14"/>
      <name val="Arial"/>
      <family val="2"/>
    </font>
    <font>
      <sz val="9"/>
      <name val="Arial"/>
      <family val="2"/>
    </font>
    <font>
      <sz val="12"/>
      <name val="Arial"/>
      <family val="2"/>
    </font>
    <font>
      <sz val="14"/>
      <color indexed="23"/>
      <name val="Arial"/>
      <family val="2"/>
    </font>
    <font>
      <sz val="11"/>
      <color indexed="23"/>
      <name val="Arial"/>
      <family val="2"/>
    </font>
    <font>
      <sz val="12"/>
      <name val="Arial Black"/>
      <family val="2"/>
    </font>
    <font>
      <i/>
      <sz val="11"/>
      <name val="Arial"/>
      <family val="2"/>
    </font>
    <font>
      <sz val="12"/>
      <name val="Arial"/>
      <family val="2"/>
    </font>
    <font>
      <sz val="16"/>
      <name val="Arial"/>
      <family val="2"/>
    </font>
    <font>
      <sz val="18"/>
      <name val="Arial"/>
      <family val="2"/>
    </font>
    <font>
      <sz val="24"/>
      <name val="Arial"/>
      <family val="2"/>
    </font>
    <font>
      <sz val="28"/>
      <name val="Arial Black"/>
      <family val="2"/>
    </font>
    <font>
      <b/>
      <sz val="28"/>
      <name val="Arial Black"/>
      <family val="2"/>
    </font>
    <font>
      <sz val="27"/>
      <name val="Arial Black"/>
      <family val="2"/>
    </font>
    <font>
      <sz val="19"/>
      <name val="Arial"/>
      <family val="2"/>
    </font>
    <font>
      <sz val="17"/>
      <name val="Arial"/>
      <family val="2"/>
    </font>
    <font>
      <sz val="28"/>
      <name val="Arial"/>
      <family val="2"/>
    </font>
    <font>
      <i/>
      <sz val="12"/>
      <color indexed="45"/>
      <name val="Arial"/>
      <family val="2"/>
    </font>
    <font>
      <i/>
      <sz val="12"/>
      <color indexed="45"/>
      <name val="Arial"/>
      <family val="2"/>
    </font>
    <font>
      <u/>
      <sz val="10"/>
      <color indexed="8"/>
      <name val="Verdana"/>
      <family val="2"/>
    </font>
    <font>
      <b/>
      <sz val="20"/>
      <name val="Arial Black"/>
      <family val="2"/>
    </font>
    <font>
      <b/>
      <sz val="18"/>
      <name val="Arial Black"/>
      <family val="2"/>
    </font>
    <font>
      <b/>
      <sz val="16"/>
      <name val="Arial Black"/>
      <family val="2"/>
    </font>
    <font>
      <b/>
      <sz val="14"/>
      <name val="Arial Black"/>
      <family val="2"/>
    </font>
    <font>
      <b/>
      <sz val="12"/>
      <name val="Arial Black"/>
      <family val="2"/>
    </font>
    <font>
      <b/>
      <sz val="19"/>
      <name val="Arial Black"/>
      <family val="2"/>
    </font>
    <font>
      <b/>
      <sz val="10"/>
      <name val="Arial Black"/>
      <family val="2"/>
    </font>
    <font>
      <b/>
      <sz val="15"/>
      <name val="Arial Black"/>
      <family val="2"/>
    </font>
    <font>
      <b/>
      <sz val="17"/>
      <name val="Arial Black"/>
      <family val="2"/>
    </font>
    <font>
      <i/>
      <sz val="8"/>
      <name val="Arial"/>
      <family val="2"/>
    </font>
    <font>
      <i/>
      <sz val="10"/>
      <name val="Arial"/>
      <family val="2"/>
    </font>
    <font>
      <sz val="10"/>
      <color indexed="12"/>
      <name val="Verdana"/>
      <family val="2"/>
    </font>
    <font>
      <i/>
      <sz val="11"/>
      <color indexed="45"/>
      <name val="Arial"/>
      <family val="2"/>
    </font>
    <font>
      <sz val="11"/>
      <color indexed="45"/>
      <name val="Arial"/>
      <family val="2"/>
    </font>
    <font>
      <i/>
      <sz val="10"/>
      <color indexed="45"/>
      <name val="Arial"/>
      <family val="2"/>
    </font>
    <font>
      <sz val="11"/>
      <color indexed="45"/>
      <name val="Arial"/>
      <family val="2"/>
    </font>
    <font>
      <i/>
      <sz val="10"/>
      <color indexed="45"/>
      <name val="Verdana"/>
      <family val="2"/>
    </font>
    <font>
      <sz val="10"/>
      <color indexed="45"/>
      <name val="Verdana"/>
      <family val="2"/>
    </font>
    <font>
      <i/>
      <sz val="10"/>
      <color indexed="45"/>
      <name val="Verdana"/>
      <family val="2"/>
    </font>
    <font>
      <sz val="11"/>
      <color indexed="45"/>
      <name val="Verdana"/>
      <family val="2"/>
    </font>
    <font>
      <sz val="9"/>
      <color indexed="45"/>
      <name val="Arial"/>
      <family val="2"/>
    </font>
    <font>
      <sz val="24"/>
      <name val="Arial Black"/>
      <family val="2"/>
    </font>
    <font>
      <b/>
      <i/>
      <sz val="12"/>
      <color indexed="45"/>
      <name val="Arial"/>
      <family val="2"/>
    </font>
    <font>
      <b/>
      <i/>
      <sz val="11"/>
      <color indexed="45"/>
      <name val="Arial"/>
      <family val="2"/>
    </font>
    <font>
      <b/>
      <i/>
      <sz val="11"/>
      <color indexed="48"/>
      <name val="Arial"/>
      <family val="2"/>
    </font>
    <font>
      <sz val="14"/>
      <color indexed="10"/>
      <name val="Arial"/>
      <family val="2"/>
    </font>
    <font>
      <sz val="20"/>
      <color indexed="10"/>
      <name val="Arial"/>
      <family val="2"/>
    </font>
    <font>
      <b/>
      <i/>
      <sz val="11"/>
      <color indexed="12"/>
      <name val="Arial"/>
      <family val="2"/>
    </font>
    <font>
      <i/>
      <sz val="12"/>
      <name val="Arial Black"/>
      <family val="2"/>
    </font>
    <font>
      <b/>
      <sz val="11"/>
      <name val="Arial"/>
      <family val="2"/>
    </font>
    <font>
      <sz val="14"/>
      <name val="Arial Black"/>
      <family val="2"/>
    </font>
    <font>
      <sz val="14"/>
      <color indexed="8"/>
      <name val="Arial Black"/>
      <family val="2"/>
    </font>
    <font>
      <sz val="10"/>
      <name val="Verdana"/>
      <family val="2"/>
    </font>
    <font>
      <b/>
      <sz val="18"/>
      <color indexed="62"/>
      <name val="Cambria"/>
      <family val="2"/>
    </font>
    <font>
      <b/>
      <sz val="17"/>
      <name val="Arial"/>
      <family val="2"/>
    </font>
    <font>
      <b/>
      <sz val="10"/>
      <name val="Arial"/>
      <family val="2"/>
    </font>
    <font>
      <b/>
      <u val="singleAccounting"/>
      <sz val="10"/>
      <name val="Arial"/>
      <family val="2"/>
    </font>
    <font>
      <b/>
      <u/>
      <sz val="10"/>
      <name val="Arial"/>
      <family val="2"/>
    </font>
    <font>
      <b/>
      <u/>
      <sz val="14"/>
      <name val="Arial"/>
      <family val="2"/>
    </font>
    <font>
      <b/>
      <sz val="11"/>
      <color indexed="9"/>
      <name val="Calibri"/>
      <family val="2"/>
    </font>
    <font>
      <b/>
      <sz val="9"/>
      <color indexed="23"/>
      <name val="Arial"/>
      <family val="2"/>
    </font>
    <font>
      <b/>
      <u/>
      <sz val="10"/>
      <color indexed="12"/>
      <name val="Verdana"/>
      <family val="2"/>
    </font>
    <font>
      <b/>
      <u val="singleAccounting"/>
      <sz val="12"/>
      <name val="Arial"/>
      <family val="2"/>
    </font>
    <font>
      <b/>
      <u val="singleAccounting"/>
      <sz val="12"/>
      <name val="Verdana"/>
      <family val="2"/>
    </font>
    <font>
      <b/>
      <sz val="12"/>
      <name val="Arial"/>
      <family val="2"/>
    </font>
    <font>
      <b/>
      <sz val="10"/>
      <name val="Verdana"/>
      <family val="2"/>
    </font>
    <font>
      <b/>
      <sz val="12"/>
      <color theme="1"/>
      <name val="Arial"/>
      <family val="2"/>
    </font>
    <font>
      <b/>
      <sz val="10"/>
      <color theme="1"/>
      <name val="Verdana"/>
      <family val="2"/>
    </font>
  </fonts>
  <fills count="7">
    <fill>
      <patternFill patternType="none"/>
    </fill>
    <fill>
      <patternFill patternType="gray125"/>
    </fill>
    <fill>
      <patternFill patternType="solid">
        <fgColor indexed="26"/>
      </patternFill>
    </fill>
    <fill>
      <patternFill patternType="solid">
        <fgColor indexed="55"/>
      </patternFill>
    </fill>
    <fill>
      <patternFill patternType="solid">
        <fgColor indexed="46"/>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9">
    <xf numFmtId="0" fontId="0" fillId="0" borderId="0"/>
    <xf numFmtId="49" fontId="9" fillId="0" borderId="0">
      <alignment horizontal="left" vertical="top"/>
    </xf>
    <xf numFmtId="0" fontId="8" fillId="0" borderId="0">
      <alignment vertical="top"/>
    </xf>
    <xf numFmtId="0" fontId="1" fillId="0" borderId="0"/>
    <xf numFmtId="49" fontId="10" fillId="0" borderId="0">
      <alignment horizontal="left" vertical="top"/>
    </xf>
    <xf numFmtId="49" fontId="12" fillId="0" borderId="0">
      <alignment horizontal="left"/>
    </xf>
    <xf numFmtId="0" fontId="6" fillId="2" borderId="1" applyNumberFormat="0" applyFont="0" applyAlignment="0" applyProtection="0"/>
    <xf numFmtId="165" fontId="6"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3" fillId="0" borderId="0"/>
    <xf numFmtId="0" fontId="6" fillId="0" borderId="0"/>
    <xf numFmtId="9" fontId="6" fillId="0" borderId="0" applyFont="0" applyFill="0" applyBorder="0" applyAlignment="0" applyProtection="0"/>
    <xf numFmtId="0" fontId="64" fillId="0" borderId="0" applyNumberFormat="0" applyFill="0" applyBorder="0" applyAlignment="0" applyProtection="0"/>
    <xf numFmtId="0" fontId="70" fillId="3" borderId="2" applyNumberFormat="0" applyAlignment="0" applyProtection="0"/>
  </cellStyleXfs>
  <cellXfs count="183">
    <xf numFmtId="0" fontId="0" fillId="0" borderId="0" xfId="0"/>
    <xf numFmtId="49" fontId="9" fillId="0" borderId="0" xfId="1">
      <alignment horizontal="left" vertical="top"/>
    </xf>
    <xf numFmtId="49" fontId="9" fillId="0" borderId="0" xfId="1" applyFont="1">
      <alignment horizontal="left" vertical="top"/>
    </xf>
    <xf numFmtId="49" fontId="10" fillId="0" borderId="0" xfId="4">
      <alignment horizontal="left" vertical="top"/>
    </xf>
    <xf numFmtId="0" fontId="6" fillId="0" borderId="0" xfId="0" applyFont="1" applyAlignment="1">
      <alignment horizontal="center"/>
    </xf>
    <xf numFmtId="2" fontId="7" fillId="0" borderId="0" xfId="0" applyNumberFormat="1" applyFont="1" applyAlignment="1">
      <alignment horizontal="center"/>
    </xf>
    <xf numFmtId="0" fontId="8" fillId="0" borderId="0" xfId="2">
      <alignment vertical="top"/>
    </xf>
    <xf numFmtId="2" fontId="6" fillId="0" borderId="0" xfId="0" applyNumberFormat="1" applyFont="1" applyAlignment="1">
      <alignment horizontal="center"/>
    </xf>
    <xf numFmtId="0" fontId="0" fillId="0" borderId="0" xfId="0" applyAlignment="1">
      <alignment horizontal="left"/>
    </xf>
    <xf numFmtId="49" fontId="10" fillId="0" borderId="0" xfId="4" applyAlignment="1">
      <alignment horizontal="left"/>
    </xf>
    <xf numFmtId="0" fontId="11" fillId="0" borderId="0" xfId="0" applyFont="1" applyAlignment="1">
      <alignment vertical="top"/>
    </xf>
    <xf numFmtId="0" fontId="8" fillId="0" borderId="0" xfId="0" applyFont="1" applyAlignment="1">
      <alignment vertical="top"/>
    </xf>
    <xf numFmtId="49" fontId="10" fillId="0" borderId="0" xfId="0" applyNumberFormat="1" applyFont="1" applyAlignment="1">
      <alignment horizontal="left" vertical="top"/>
    </xf>
    <xf numFmtId="0" fontId="1" fillId="0" borderId="0" xfId="0" applyFont="1"/>
    <xf numFmtId="49" fontId="12" fillId="0" borderId="0" xfId="5">
      <alignment horizontal="left"/>
    </xf>
    <xf numFmtId="0" fontId="1" fillId="0" borderId="0" xfId="3" applyFont="1"/>
    <xf numFmtId="2" fontId="13" fillId="0" borderId="0" xfId="0" applyNumberFormat="1" applyFont="1" applyAlignment="1">
      <alignment horizontal="center"/>
    </xf>
    <xf numFmtId="0" fontId="8" fillId="0" borderId="0" xfId="2" applyFont="1">
      <alignment vertical="top"/>
    </xf>
    <xf numFmtId="49" fontId="10" fillId="0" borderId="0" xfId="4" applyFont="1">
      <alignment horizontal="left" vertical="top"/>
    </xf>
    <xf numFmtId="49" fontId="12" fillId="0" borderId="0" xfId="5" applyFont="1">
      <alignment horizontal="left"/>
    </xf>
    <xf numFmtId="49" fontId="14" fillId="0" borderId="0" xfId="4" applyFont="1">
      <alignment horizontal="left" vertical="top"/>
    </xf>
    <xf numFmtId="0" fontId="16" fillId="0" borderId="0" xfId="2" applyFont="1">
      <alignment vertical="top"/>
    </xf>
    <xf numFmtId="0" fontId="2" fillId="0" borderId="0" xfId="0" applyFont="1"/>
    <xf numFmtId="0" fontId="17" fillId="0" borderId="0" xfId="0" applyFont="1"/>
    <xf numFmtId="0" fontId="17" fillId="0" borderId="0" xfId="2" applyFont="1">
      <alignment vertical="top"/>
    </xf>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18" fillId="0" borderId="0" xfId="0" applyFont="1" applyAlignment="1">
      <alignment horizontal="right"/>
    </xf>
    <xf numFmtId="0" fontId="27" fillId="0" borderId="0" xfId="0" applyFont="1"/>
    <xf numFmtId="49" fontId="28" fillId="0" borderId="0" xfId="1" applyFont="1" applyAlignment="1">
      <alignment horizontal="left" vertical="top"/>
    </xf>
    <xf numFmtId="49" fontId="28" fillId="0" borderId="0" xfId="1" applyFont="1">
      <alignment horizontal="left" vertical="top"/>
    </xf>
    <xf numFmtId="49" fontId="28" fillId="0" borderId="0" xfId="1" applyFont="1" applyAlignment="1">
      <alignment vertical="top"/>
    </xf>
    <xf numFmtId="49" fontId="29" fillId="0" borderId="0" xfId="1" applyFont="1">
      <alignment horizontal="left" vertical="top"/>
    </xf>
    <xf numFmtId="0" fontId="13" fillId="0" borderId="0" xfId="2" applyFont="1">
      <alignment vertical="top"/>
    </xf>
    <xf numFmtId="49" fontId="29" fillId="0" borderId="0" xfId="1" applyFont="1" applyAlignment="1">
      <alignment horizontal="left" vertical="top"/>
    </xf>
    <xf numFmtId="0" fontId="30" fillId="0" borderId="0" xfId="8" applyFont="1" applyBorder="1" applyAlignment="1" applyProtection="1"/>
    <xf numFmtId="49" fontId="10" fillId="0" borderId="0" xfId="4" applyFont="1" applyFill="1" applyAlignment="1">
      <alignment horizontal="left" vertical="top"/>
    </xf>
    <xf numFmtId="49" fontId="10" fillId="0" borderId="0" xfId="4" applyFont="1" applyFill="1">
      <alignment horizontal="left" vertical="top"/>
    </xf>
    <xf numFmtId="0" fontId="8" fillId="0" borderId="0" xfId="2" applyFill="1">
      <alignment vertical="top"/>
    </xf>
    <xf numFmtId="49" fontId="10" fillId="0" borderId="0" xfId="4" applyFill="1">
      <alignment horizontal="left" vertical="top"/>
    </xf>
    <xf numFmtId="0" fontId="40" fillId="0" borderId="0" xfId="0" applyFont="1" applyAlignment="1">
      <alignment horizontal="justify" vertical="center" wrapText="1" shrinkToFit="1"/>
    </xf>
    <xf numFmtId="0" fontId="41" fillId="0" borderId="0" xfId="0" applyFont="1" applyAlignment="1">
      <alignment horizontal="left" vertical="justify" wrapText="1" readingOrder="1"/>
    </xf>
    <xf numFmtId="49" fontId="10" fillId="0" borderId="0" xfId="4" applyFont="1" applyAlignment="1">
      <alignment horizontal="center" vertical="top"/>
    </xf>
    <xf numFmtId="49" fontId="12" fillId="0" borderId="0" xfId="5" applyAlignment="1">
      <alignment horizontal="center"/>
    </xf>
    <xf numFmtId="0" fontId="4" fillId="0" borderId="0" xfId="8" applyAlignment="1" applyProtection="1"/>
    <xf numFmtId="0" fontId="42" fillId="0" borderId="0" xfId="8" applyFont="1" applyBorder="1" applyAlignment="1" applyProtection="1"/>
    <xf numFmtId="0" fontId="43" fillId="0" borderId="0" xfId="2" applyFont="1">
      <alignment vertical="top"/>
    </xf>
    <xf numFmtId="0" fontId="44" fillId="0" borderId="0" xfId="2" applyFont="1">
      <alignment vertical="top"/>
    </xf>
    <xf numFmtId="49" fontId="43" fillId="0" borderId="0" xfId="1" applyFont="1">
      <alignment horizontal="left" vertical="top"/>
    </xf>
    <xf numFmtId="0" fontId="43" fillId="0" borderId="0" xfId="2" applyFont="1" applyBorder="1">
      <alignment vertical="top"/>
    </xf>
    <xf numFmtId="0" fontId="46" fillId="0" borderId="0" xfId="2" applyFont="1">
      <alignment vertical="top"/>
    </xf>
    <xf numFmtId="0" fontId="48" fillId="0" borderId="0" xfId="0" applyFont="1"/>
    <xf numFmtId="0" fontId="43" fillId="0" borderId="0" xfId="0" applyFont="1"/>
    <xf numFmtId="0" fontId="49" fillId="0" borderId="0" xfId="0" applyFont="1"/>
    <xf numFmtId="0" fontId="50" fillId="0" borderId="0" xfId="0" applyFont="1"/>
    <xf numFmtId="49" fontId="51" fillId="0" borderId="0" xfId="4" applyFont="1">
      <alignment horizontal="left" vertical="top"/>
    </xf>
    <xf numFmtId="0" fontId="52" fillId="0" borderId="0" xfId="2" applyFont="1">
      <alignment vertical="top"/>
    </xf>
    <xf numFmtId="49" fontId="53" fillId="0" borderId="0" xfId="1" applyFont="1">
      <alignment horizontal="left" vertical="top"/>
    </xf>
    <xf numFmtId="0" fontId="54" fillId="0" borderId="0" xfId="2" applyFont="1">
      <alignment vertical="top"/>
    </xf>
    <xf numFmtId="0" fontId="55" fillId="0" borderId="0" xfId="2" applyFont="1">
      <alignment vertical="top"/>
    </xf>
    <xf numFmtId="0" fontId="3" fillId="0" borderId="0" xfId="0" applyFont="1"/>
    <xf numFmtId="0" fontId="43" fillId="0" borderId="0" xfId="0" applyFont="1" applyAlignment="1"/>
    <xf numFmtId="0" fontId="43" fillId="0" borderId="0" xfId="3" applyFont="1" applyAlignment="1"/>
    <xf numFmtId="0" fontId="43" fillId="0" borderId="0" xfId="2" applyFont="1" applyAlignment="1">
      <alignment vertical="top"/>
    </xf>
    <xf numFmtId="0" fontId="47" fillId="0" borderId="0" xfId="0" applyFont="1" applyAlignment="1"/>
    <xf numFmtId="0" fontId="49" fillId="0" borderId="0" xfId="0" applyFont="1" applyAlignment="1"/>
    <xf numFmtId="0" fontId="58" fillId="0" borderId="0" xfId="2" applyFont="1">
      <alignment vertical="top"/>
    </xf>
    <xf numFmtId="0" fontId="59" fillId="0" borderId="0" xfId="2" applyFont="1">
      <alignment vertical="top"/>
    </xf>
    <xf numFmtId="0" fontId="60" fillId="4" borderId="0" xfId="2" applyFont="1" applyFill="1">
      <alignment vertical="top"/>
    </xf>
    <xf numFmtId="0" fontId="61" fillId="0" borderId="0" xfId="3" applyFont="1" applyAlignment="1">
      <alignment horizontal="left"/>
    </xf>
    <xf numFmtId="49" fontId="61" fillId="0" borderId="0" xfId="5" applyFont="1" applyAlignment="1">
      <alignment horizontal="left"/>
    </xf>
    <xf numFmtId="0" fontId="61" fillId="0" borderId="0" xfId="2" applyFont="1" applyAlignment="1">
      <alignment horizontal="left"/>
    </xf>
    <xf numFmtId="0" fontId="61" fillId="0" borderId="0" xfId="0" applyFont="1" applyAlignment="1">
      <alignment horizontal="left"/>
    </xf>
    <xf numFmtId="49" fontId="62" fillId="0" borderId="0" xfId="1" applyFont="1" applyAlignment="1">
      <alignment horizontal="left"/>
    </xf>
    <xf numFmtId="49" fontId="61" fillId="0" borderId="0" xfId="1" applyFont="1" applyAlignment="1">
      <alignment horizontal="left"/>
    </xf>
    <xf numFmtId="0" fontId="60" fillId="0" borderId="0" xfId="2" applyFont="1" applyFill="1">
      <alignment vertical="top"/>
    </xf>
    <xf numFmtId="0" fontId="9" fillId="0" borderId="0" xfId="2" applyFont="1">
      <alignment vertical="top"/>
    </xf>
    <xf numFmtId="1" fontId="10" fillId="0" borderId="0" xfId="4" applyNumberFormat="1">
      <alignment horizontal="left" vertical="top"/>
    </xf>
    <xf numFmtId="1" fontId="10" fillId="0" borderId="0" xfId="4" applyNumberFormat="1" applyFont="1">
      <alignment horizontal="left" vertical="top"/>
    </xf>
    <xf numFmtId="2" fontId="10" fillId="0" borderId="0" xfId="4" applyNumberFormat="1" applyFont="1">
      <alignment horizontal="left" vertical="top"/>
    </xf>
    <xf numFmtId="2" fontId="10" fillId="0" borderId="0" xfId="4" applyNumberFormat="1">
      <alignment horizontal="left" vertical="top"/>
    </xf>
    <xf numFmtId="1" fontId="10" fillId="0" borderId="0" xfId="4" applyNumberFormat="1" applyAlignment="1">
      <alignment horizontal="center" vertical="top"/>
    </xf>
    <xf numFmtId="1" fontId="10" fillId="0" borderId="0" xfId="4" applyNumberFormat="1" applyFont="1" applyAlignment="1">
      <alignment horizontal="center" vertical="top"/>
    </xf>
    <xf numFmtId="1" fontId="0" fillId="0" borderId="0" xfId="0" applyNumberFormat="1" applyAlignment="1">
      <alignment horizontal="center"/>
    </xf>
    <xf numFmtId="1" fontId="10" fillId="0" borderId="0" xfId="4" applyNumberFormat="1" applyAlignment="1">
      <alignment horizontal="left"/>
    </xf>
    <xf numFmtId="1" fontId="0" fillId="0" borderId="0" xfId="0" applyNumberFormat="1"/>
    <xf numFmtId="1" fontId="12" fillId="0" borderId="0" xfId="5" applyNumberFormat="1">
      <alignment horizontal="left"/>
    </xf>
    <xf numFmtId="1" fontId="10" fillId="0" borderId="0" xfId="4" applyNumberFormat="1" applyFont="1" applyAlignment="1">
      <alignment horizontal="left"/>
    </xf>
    <xf numFmtId="1" fontId="57" fillId="0" borderId="0" xfId="4" applyNumberFormat="1" applyFont="1" applyAlignment="1">
      <alignment horizontal="center" vertical="center"/>
    </xf>
    <xf numFmtId="1" fontId="14" fillId="0" borderId="0" xfId="4" applyNumberFormat="1" applyFont="1">
      <alignment horizontal="left" vertical="top"/>
    </xf>
    <xf numFmtId="1" fontId="15" fillId="0" borderId="0" xfId="4" applyNumberFormat="1" applyFont="1">
      <alignment horizontal="left" vertical="top"/>
    </xf>
    <xf numFmtId="0" fontId="13" fillId="0" borderId="0" xfId="0" applyFont="1" applyAlignment="1">
      <alignment horizontal="right"/>
    </xf>
    <xf numFmtId="0" fontId="9" fillId="0" borderId="0" xfId="0" applyFont="1"/>
    <xf numFmtId="44" fontId="1" fillId="0" borderId="0" xfId="0" applyNumberFormat="1" applyFont="1"/>
    <xf numFmtId="0" fontId="6" fillId="0" borderId="0" xfId="13"/>
    <xf numFmtId="0" fontId="65" fillId="0" borderId="0" xfId="13" applyFont="1" applyAlignment="1">
      <alignment horizontal="center"/>
    </xf>
    <xf numFmtId="0" fontId="66" fillId="0" borderId="0" xfId="13" applyFont="1" applyAlignment="1">
      <alignment horizontal="center"/>
    </xf>
    <xf numFmtId="0" fontId="11" fillId="0" borderId="0" xfId="13" applyFont="1"/>
    <xf numFmtId="44" fontId="6" fillId="0" borderId="0" xfId="13" applyNumberFormat="1"/>
    <xf numFmtId="44" fontId="6" fillId="0" borderId="0" xfId="13" applyNumberFormat="1" applyAlignment="1">
      <alignment horizontal="center"/>
    </xf>
    <xf numFmtId="0" fontId="6" fillId="0" borderId="0" xfId="13" applyFont="1"/>
    <xf numFmtId="0" fontId="66" fillId="0" borderId="0" xfId="13" applyFont="1"/>
    <xf numFmtId="44" fontId="67" fillId="0" borderId="0" xfId="13" applyNumberFormat="1" applyFont="1" applyAlignment="1">
      <alignment horizontal="center"/>
    </xf>
    <xf numFmtId="44" fontId="67" fillId="0" borderId="0" xfId="13" applyNumberFormat="1" applyFont="1"/>
    <xf numFmtId="0" fontId="6" fillId="0" borderId="0" xfId="13" applyNumberFormat="1"/>
    <xf numFmtId="164" fontId="6" fillId="0" borderId="0" xfId="13" applyNumberFormat="1" applyAlignment="1">
      <alignment horizontal="center"/>
    </xf>
    <xf numFmtId="0" fontId="6" fillId="0" borderId="0" xfId="13" applyAlignment="1">
      <alignment horizontal="center" vertical="center"/>
    </xf>
    <xf numFmtId="0" fontId="6" fillId="5" borderId="0" xfId="13" applyFont="1" applyFill="1"/>
    <xf numFmtId="44" fontId="6" fillId="5" borderId="0" xfId="13" applyNumberFormat="1" applyFont="1" applyFill="1"/>
    <xf numFmtId="44" fontId="71" fillId="0" borderId="0" xfId="0" applyNumberFormat="1" applyFont="1" applyAlignment="1">
      <alignment horizontal="left" vertical="top"/>
    </xf>
    <xf numFmtId="0" fontId="72" fillId="0" borderId="0" xfId="8" applyFont="1" applyAlignment="1" applyProtection="1"/>
    <xf numFmtId="49" fontId="72" fillId="0" borderId="0" xfId="8" applyNumberFormat="1" applyFont="1" applyAlignment="1" applyProtection="1">
      <alignment horizontal="left" vertical="top"/>
    </xf>
    <xf numFmtId="44" fontId="77" fillId="5" borderId="0" xfId="0" applyNumberFormat="1" applyFont="1" applyFill="1" applyAlignment="1">
      <alignment horizontal="left" vertical="top"/>
    </xf>
    <xf numFmtId="44" fontId="78" fillId="0" borderId="0" xfId="0" applyNumberFormat="1" applyFont="1"/>
    <xf numFmtId="0" fontId="6" fillId="0" borderId="3" xfId="13" applyBorder="1"/>
    <xf numFmtId="0" fontId="66" fillId="0" borderId="4" xfId="13" applyFont="1" applyBorder="1"/>
    <xf numFmtId="44" fontId="67" fillId="0" borderId="4" xfId="13" applyNumberFormat="1" applyFont="1" applyBorder="1"/>
    <xf numFmtId="0" fontId="6" fillId="0" borderId="5" xfId="13" applyBorder="1"/>
    <xf numFmtId="0" fontId="66" fillId="0" borderId="0" xfId="13" applyFont="1" applyBorder="1"/>
    <xf numFmtId="0" fontId="69" fillId="0" borderId="0" xfId="13" applyFont="1" applyBorder="1"/>
    <xf numFmtId="44" fontId="6" fillId="0" borderId="0" xfId="13" applyNumberFormat="1" applyBorder="1"/>
    <xf numFmtId="0" fontId="6" fillId="0" borderId="6" xfId="13" applyBorder="1"/>
    <xf numFmtId="0" fontId="6" fillId="0" borderId="0" xfId="13" applyBorder="1"/>
    <xf numFmtId="0" fontId="6" fillId="0" borderId="7" xfId="13" applyBorder="1"/>
    <xf numFmtId="0" fontId="6" fillId="0" borderId="8" xfId="13" applyBorder="1"/>
    <xf numFmtId="0" fontId="6" fillId="0" borderId="9" xfId="13" applyBorder="1"/>
    <xf numFmtId="44" fontId="66" fillId="0" borderId="10" xfId="13" applyNumberFormat="1" applyFont="1" applyBorder="1" applyAlignment="1">
      <alignment horizontal="center"/>
    </xf>
    <xf numFmtId="44" fontId="66" fillId="0" borderId="11" xfId="13" applyNumberFormat="1" applyFont="1" applyBorder="1" applyAlignment="1">
      <alignment horizontal="center"/>
    </xf>
    <xf numFmtId="44" fontId="73" fillId="0" borderId="0" xfId="13" applyNumberFormat="1" applyFont="1" applyBorder="1" applyAlignment="1">
      <alignment horizontal="center"/>
    </xf>
    <xf numFmtId="44" fontId="75" fillId="0" borderId="0" xfId="13" applyNumberFormat="1" applyFont="1" applyBorder="1" applyAlignment="1">
      <alignment horizontal="center"/>
    </xf>
    <xf numFmtId="0" fontId="6" fillId="0" borderId="0" xfId="13" applyAlignment="1">
      <alignment horizontal="center"/>
    </xf>
    <xf numFmtId="0" fontId="13" fillId="0" borderId="0" xfId="13" applyFont="1"/>
    <xf numFmtId="0" fontId="66" fillId="0" borderId="0" xfId="0" applyFont="1"/>
    <xf numFmtId="44" fontId="66" fillId="0" borderId="0" xfId="13" applyNumberFormat="1" applyFont="1" applyAlignment="1">
      <alignment horizontal="center"/>
    </xf>
    <xf numFmtId="10" fontId="66" fillId="0" borderId="0" xfId="13" applyNumberFormat="1" applyFont="1" applyAlignment="1">
      <alignment horizontal="center"/>
    </xf>
    <xf numFmtId="44" fontId="66" fillId="0" borderId="0" xfId="0" applyNumberFormat="1" applyFont="1" applyAlignment="1">
      <alignment horizontal="center"/>
    </xf>
    <xf numFmtId="10" fontId="66" fillId="0" borderId="0" xfId="0" applyNumberFormat="1" applyFont="1" applyAlignment="1">
      <alignment horizontal="center"/>
    </xf>
    <xf numFmtId="0" fontId="66" fillId="0" borderId="0" xfId="13" applyFont="1" applyBorder="1" applyAlignment="1">
      <alignment horizontal="center" vertical="center" wrapText="1"/>
    </xf>
    <xf numFmtId="0" fontId="1" fillId="0" borderId="0" xfId="0" applyFont="1" applyBorder="1" applyAlignment="1">
      <alignment horizontal="center" vertical="center" wrapText="1"/>
    </xf>
    <xf numFmtId="44" fontId="66" fillId="0" borderId="6" xfId="13" applyNumberFormat="1" applyFont="1" applyBorder="1" applyAlignment="1">
      <alignment horizontal="center"/>
    </xf>
    <xf numFmtId="44" fontId="67" fillId="0" borderId="12" xfId="13" applyNumberFormat="1" applyFont="1" applyBorder="1"/>
    <xf numFmtId="44" fontId="73" fillId="0" borderId="6" xfId="13" applyNumberFormat="1" applyFont="1" applyBorder="1" applyAlignment="1">
      <alignment horizontal="center"/>
    </xf>
    <xf numFmtId="0" fontId="75" fillId="0" borderId="6" xfId="13" applyFont="1" applyBorder="1" applyAlignment="1">
      <alignment horizontal="center"/>
    </xf>
    <xf numFmtId="0" fontId="72" fillId="0" borderId="0" xfId="8" applyFont="1" applyAlignment="1" applyProtection="1">
      <alignment horizontal="center"/>
    </xf>
    <xf numFmtId="44" fontId="1" fillId="0" borderId="0" xfId="0" applyNumberFormat="1" applyFont="1" applyAlignment="1"/>
    <xf numFmtId="49" fontId="6" fillId="0" borderId="0" xfId="13" applyNumberFormat="1" applyFont="1"/>
    <xf numFmtId="44" fontId="6" fillId="5" borderId="0" xfId="13" applyNumberFormat="1" applyFont="1" applyFill="1" applyAlignment="1">
      <alignment horizontal="center"/>
    </xf>
    <xf numFmtId="44" fontId="67" fillId="0" borderId="4" xfId="13" applyNumberFormat="1" applyFont="1" applyBorder="1" applyAlignment="1">
      <alignment horizontal="center"/>
    </xf>
    <xf numFmtId="44" fontId="6" fillId="0" borderId="0" xfId="13" applyNumberFormat="1" applyBorder="1" applyAlignment="1">
      <alignment horizontal="center"/>
    </xf>
    <xf numFmtId="0" fontId="6" fillId="0" borderId="8" xfId="13" applyBorder="1" applyAlignment="1">
      <alignment horizontal="center"/>
    </xf>
    <xf numFmtId="44" fontId="6" fillId="0" borderId="0" xfId="13" applyNumberFormat="1" applyFont="1" applyAlignment="1">
      <alignment horizontal="center"/>
    </xf>
    <xf numFmtId="44" fontId="68" fillId="0" borderId="0" xfId="13" applyNumberFormat="1" applyFont="1" applyAlignment="1">
      <alignment horizontal="center"/>
    </xf>
    <xf numFmtId="44" fontId="68" fillId="0" borderId="4" xfId="13" applyNumberFormat="1" applyFont="1" applyBorder="1" applyAlignment="1">
      <alignment horizontal="center"/>
    </xf>
    <xf numFmtId="44" fontId="6" fillId="0" borderId="8" xfId="13" applyNumberFormat="1" applyBorder="1" applyAlignment="1">
      <alignment horizontal="center"/>
    </xf>
    <xf numFmtId="0" fontId="68" fillId="0" borderId="0" xfId="13" applyFont="1"/>
    <xf numFmtId="0" fontId="68" fillId="0" borderId="13" xfId="13" applyFont="1" applyBorder="1"/>
    <xf numFmtId="0" fontId="68" fillId="0" borderId="0" xfId="13" applyFont="1" applyBorder="1"/>
    <xf numFmtId="44" fontId="76" fillId="0" borderId="0" xfId="0" applyNumberFormat="1" applyFont="1" applyAlignment="1">
      <alignment horizontal="right"/>
    </xf>
    <xf numFmtId="0" fontId="63" fillId="0" borderId="0" xfId="0" applyFont="1"/>
    <xf numFmtId="0" fontId="63" fillId="0" borderId="0" xfId="0" applyFont="1" applyAlignment="1">
      <alignment wrapText="1"/>
    </xf>
    <xf numFmtId="0" fontId="4" fillId="0" borderId="0" xfId="8" applyAlignment="1" applyProtection="1">
      <alignment horizontal="center"/>
    </xf>
    <xf numFmtId="44" fontId="6" fillId="0" borderId="0" xfId="13" applyNumberFormat="1" applyFill="1" applyAlignment="1">
      <alignment horizontal="center"/>
    </xf>
    <xf numFmtId="44" fontId="67" fillId="0" borderId="0" xfId="13" applyNumberFormat="1" applyFont="1" applyBorder="1"/>
    <xf numFmtId="44" fontId="67" fillId="0" borderId="6" xfId="13" applyNumberFormat="1" applyFont="1" applyBorder="1"/>
    <xf numFmtId="44" fontId="67" fillId="0" borderId="8" xfId="13" applyNumberFormat="1" applyFont="1" applyBorder="1" applyAlignment="1">
      <alignment horizontal="center"/>
    </xf>
    <xf numFmtId="44" fontId="68" fillId="0" borderId="8" xfId="13" applyNumberFormat="1" applyFont="1" applyBorder="1" applyAlignment="1">
      <alignment horizontal="center"/>
    </xf>
    <xf numFmtId="0" fontId="11" fillId="0" borderId="0" xfId="13" applyFont="1" applyBorder="1" applyAlignment="1">
      <alignment vertical="center"/>
    </xf>
    <xf numFmtId="44" fontId="67" fillId="6" borderId="0" xfId="13" applyNumberFormat="1" applyFont="1" applyFill="1" applyAlignment="1" applyProtection="1">
      <alignment horizontal="center"/>
      <protection locked="0"/>
    </xf>
    <xf numFmtId="44" fontId="67" fillId="6" borderId="0" xfId="13" applyNumberFormat="1" applyFont="1" applyFill="1" applyBorder="1" applyAlignment="1" applyProtection="1">
      <alignment horizontal="center"/>
      <protection locked="0"/>
    </xf>
    <xf numFmtId="44" fontId="74" fillId="6" borderId="0" xfId="0" applyNumberFormat="1" applyFont="1" applyFill="1" applyBorder="1" applyAlignment="1" applyProtection="1">
      <alignment horizontal="center"/>
      <protection locked="0"/>
    </xf>
    <xf numFmtId="44" fontId="73" fillId="6" borderId="0" xfId="13" applyNumberFormat="1" applyFont="1" applyFill="1" applyBorder="1" applyAlignment="1" applyProtection="1">
      <alignment horizontal="center"/>
      <protection locked="0"/>
    </xf>
    <xf numFmtId="0" fontId="66" fillId="0" borderId="6" xfId="13" applyFont="1" applyBorder="1" applyAlignment="1">
      <alignment horizontal="center" vertical="center" wrapText="1"/>
    </xf>
    <xf numFmtId="0" fontId="0" fillId="0" borderId="6" xfId="0" applyBorder="1" applyAlignment="1">
      <alignment horizontal="center" vertical="center" wrapText="1"/>
    </xf>
    <xf numFmtId="0" fontId="66" fillId="0" borderId="14" xfId="13"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65" fillId="0" borderId="0" xfId="13" applyFont="1" applyAlignment="1">
      <alignment horizontal="center" wrapText="1"/>
    </xf>
    <xf numFmtId="0" fontId="0" fillId="0" borderId="0" xfId="0" applyAlignment="1">
      <alignment wrapText="1"/>
    </xf>
    <xf numFmtId="0" fontId="45" fillId="0" borderId="0" xfId="0" applyFont="1" applyAlignment="1">
      <alignment horizontal="justify" vertical="center" wrapText="1"/>
    </xf>
  </cellXfs>
  <cellStyles count="19">
    <cellStyle name="48_description" xfId="1" xr:uid="{00000000-0005-0000-0000-000000000000}"/>
    <cellStyle name="48_noms" xfId="2" xr:uid="{00000000-0005-0000-0000-000001000000}"/>
    <cellStyle name="48_pays" xfId="3" xr:uid="{00000000-0005-0000-0000-000002000000}"/>
    <cellStyle name="48_prix" xfId="4" xr:uid="{00000000-0005-0000-0000-000003000000}"/>
    <cellStyle name="48_qte" xfId="5" xr:uid="{00000000-0005-0000-0000-000004000000}"/>
    <cellStyle name="Commentaire" xfId="6" xr:uid="{00000000-0005-0000-0000-000005000000}"/>
    <cellStyle name="Euro" xfId="7" xr:uid="{00000000-0005-0000-0000-000006000000}"/>
    <cellStyle name="Lien hypertexte" xfId="8" builtinId="8"/>
    <cellStyle name="Lien hypertexte 2" xfId="9" xr:uid="{00000000-0005-0000-0000-000008000000}"/>
    <cellStyle name="Monétaire 2" xfId="10" xr:uid="{00000000-0005-0000-0000-000009000000}"/>
    <cellStyle name="Monétaire 2 2" xfId="11" xr:uid="{00000000-0005-0000-0000-00000A000000}"/>
    <cellStyle name="Monétaire 3" xfId="12" xr:uid="{00000000-0005-0000-0000-00000B000000}"/>
    <cellStyle name="Normal" xfId="0" builtinId="0"/>
    <cellStyle name="Normal 2" xfId="13" xr:uid="{00000000-0005-0000-0000-00000E000000}"/>
    <cellStyle name="Normal 2 2" xfId="14" xr:uid="{00000000-0005-0000-0000-00000F000000}"/>
    <cellStyle name="Normal 2 2 2" xfId="15" xr:uid="{00000000-0005-0000-0000-000010000000}"/>
    <cellStyle name="Pourcentage 2" xfId="16" xr:uid="{00000000-0005-0000-0000-000011000000}"/>
    <cellStyle name="Titre" xfId="17" xr:uid="{00000000-0005-0000-0000-000012000000}"/>
    <cellStyle name="Vérification" xfId="18" xr:uid="{00000000-0005-0000-0000-00001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3</xdr:col>
      <xdr:colOff>2997200</xdr:colOff>
      <xdr:row>37</xdr:row>
      <xdr:rowOff>63500</xdr:rowOff>
    </xdr:from>
    <xdr:to>
      <xdr:col>3</xdr:col>
      <xdr:colOff>5994400</xdr:colOff>
      <xdr:row>41</xdr:row>
      <xdr:rowOff>38100</xdr:rowOff>
    </xdr:to>
    <xdr:pic>
      <xdr:nvPicPr>
        <xdr:cNvPr id="16669" name="Picture 18" descr="269_cita_0">
          <a:extLst>
            <a:ext uri="{FF2B5EF4-FFF2-40B4-BE49-F238E27FC236}">
              <a16:creationId xmlns:a16="http://schemas.microsoft.com/office/drawing/2014/main" id="{DF053AA1-83E7-974F-B1D2-D57128DF7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2400" y="8064500"/>
          <a:ext cx="2997200" cy="660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1028700</xdr:colOff>
      <xdr:row>37</xdr:row>
      <xdr:rowOff>0</xdr:rowOff>
    </xdr:from>
    <xdr:to>
      <xdr:col>3</xdr:col>
      <xdr:colOff>4025900</xdr:colOff>
      <xdr:row>40</xdr:row>
      <xdr:rowOff>139700</xdr:rowOff>
    </xdr:to>
    <xdr:pic>
      <xdr:nvPicPr>
        <xdr:cNvPr id="26900" name="Picture 9" descr="269_cita_0">
          <a:extLst>
            <a:ext uri="{FF2B5EF4-FFF2-40B4-BE49-F238E27FC236}">
              <a16:creationId xmlns:a16="http://schemas.microsoft.com/office/drawing/2014/main" id="{C3E72894-3F54-DF40-BA5F-72179536F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3900" y="7099300"/>
          <a:ext cx="2997200" cy="596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1765300</xdr:colOff>
      <xdr:row>44</xdr:row>
      <xdr:rowOff>127000</xdr:rowOff>
    </xdr:from>
    <xdr:to>
      <xdr:col>3</xdr:col>
      <xdr:colOff>4749800</xdr:colOff>
      <xdr:row>48</xdr:row>
      <xdr:rowOff>127000</xdr:rowOff>
    </xdr:to>
    <xdr:pic>
      <xdr:nvPicPr>
        <xdr:cNvPr id="27919" name="Picture 4" descr="269_cita_0">
          <a:extLst>
            <a:ext uri="{FF2B5EF4-FFF2-40B4-BE49-F238E27FC236}">
              <a16:creationId xmlns:a16="http://schemas.microsoft.com/office/drawing/2014/main" id="{BBC4A3D0-0F2E-014D-9C16-20F16DEE2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683500"/>
          <a:ext cx="2984500" cy="660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1524000</xdr:colOff>
      <xdr:row>37</xdr:row>
      <xdr:rowOff>88900</xdr:rowOff>
    </xdr:from>
    <xdr:to>
      <xdr:col>2</xdr:col>
      <xdr:colOff>4533900</xdr:colOff>
      <xdr:row>43</xdr:row>
      <xdr:rowOff>76200</xdr:rowOff>
    </xdr:to>
    <xdr:pic>
      <xdr:nvPicPr>
        <xdr:cNvPr id="29968" name="Picture 23" descr="269_cita_0">
          <a:extLst>
            <a:ext uri="{FF2B5EF4-FFF2-40B4-BE49-F238E27FC236}">
              <a16:creationId xmlns:a16="http://schemas.microsoft.com/office/drawing/2014/main" id="{5DBCFF29-D95C-4846-898B-F1F1FD1A9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6908800"/>
          <a:ext cx="3009900" cy="901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1981200</xdr:colOff>
      <xdr:row>49</xdr:row>
      <xdr:rowOff>101600</xdr:rowOff>
    </xdr:from>
    <xdr:to>
      <xdr:col>3</xdr:col>
      <xdr:colOff>4953000</xdr:colOff>
      <xdr:row>52</xdr:row>
      <xdr:rowOff>88900</xdr:rowOff>
    </xdr:to>
    <xdr:pic>
      <xdr:nvPicPr>
        <xdr:cNvPr id="32029" name="Picture 5" descr="269_cita_0">
          <a:extLst>
            <a:ext uri="{FF2B5EF4-FFF2-40B4-BE49-F238E27FC236}">
              <a16:creationId xmlns:a16="http://schemas.microsoft.com/office/drawing/2014/main" id="{294EBC0A-E633-D947-A3B3-44CABA409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0900" y="8534400"/>
          <a:ext cx="2971800"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1041400</xdr:colOff>
      <xdr:row>43</xdr:row>
      <xdr:rowOff>114300</xdr:rowOff>
    </xdr:from>
    <xdr:to>
      <xdr:col>3</xdr:col>
      <xdr:colOff>4051300</xdr:colOff>
      <xdr:row>47</xdr:row>
      <xdr:rowOff>114300</xdr:rowOff>
    </xdr:to>
    <xdr:pic>
      <xdr:nvPicPr>
        <xdr:cNvPr id="34082" name="Picture 18" descr="269_cita_0">
          <a:extLst>
            <a:ext uri="{FF2B5EF4-FFF2-40B4-BE49-F238E27FC236}">
              <a16:creationId xmlns:a16="http://schemas.microsoft.com/office/drawing/2014/main" id="{988D6CD3-23EC-1D40-B326-818A61021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100" y="7937500"/>
          <a:ext cx="30099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1270000</xdr:colOff>
      <xdr:row>38</xdr:row>
      <xdr:rowOff>165100</xdr:rowOff>
    </xdr:from>
    <xdr:to>
      <xdr:col>2</xdr:col>
      <xdr:colOff>4419600</xdr:colOff>
      <xdr:row>43</xdr:row>
      <xdr:rowOff>127000</xdr:rowOff>
    </xdr:to>
    <xdr:pic>
      <xdr:nvPicPr>
        <xdr:cNvPr id="35361" name="Picture 11" descr="269_cita_0">
          <a:extLst>
            <a:ext uri="{FF2B5EF4-FFF2-40B4-BE49-F238E27FC236}">
              <a16:creationId xmlns:a16="http://schemas.microsoft.com/office/drawing/2014/main" id="{AAB7C360-3754-AD4F-9599-E0BB9ECCD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9700" y="7581900"/>
          <a:ext cx="3149600" cy="749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3</xdr:col>
      <xdr:colOff>584200</xdr:colOff>
      <xdr:row>14</xdr:row>
      <xdr:rowOff>203200</xdr:rowOff>
    </xdr:from>
    <xdr:to>
      <xdr:col>3</xdr:col>
      <xdr:colOff>673100</xdr:colOff>
      <xdr:row>16</xdr:row>
      <xdr:rowOff>0</xdr:rowOff>
    </xdr:to>
    <xdr:sp macro="" textlink="">
      <xdr:nvSpPr>
        <xdr:cNvPr id="35362" name="Text Box 12">
          <a:extLst>
            <a:ext uri="{FF2B5EF4-FFF2-40B4-BE49-F238E27FC236}">
              <a16:creationId xmlns:a16="http://schemas.microsoft.com/office/drawing/2014/main" id="{B72AE0D0-4910-F149-BC37-B55C0C420826}"/>
            </a:ext>
          </a:extLst>
        </xdr:cNvPr>
        <xdr:cNvSpPr txBox="1">
          <a:spLocks noChangeArrowheads="1"/>
        </xdr:cNvSpPr>
      </xdr:nvSpPr>
      <xdr:spPr bwMode="auto">
        <a:xfrm>
          <a:off x="6896100" y="3200400"/>
          <a:ext cx="88900"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1295400</xdr:colOff>
      <xdr:row>42</xdr:row>
      <xdr:rowOff>25400</xdr:rowOff>
    </xdr:from>
    <xdr:to>
      <xdr:col>3</xdr:col>
      <xdr:colOff>4064000</xdr:colOff>
      <xdr:row>43</xdr:row>
      <xdr:rowOff>114300</xdr:rowOff>
    </xdr:to>
    <xdr:pic>
      <xdr:nvPicPr>
        <xdr:cNvPr id="45317" name="Picture 2">
          <a:extLst>
            <a:ext uri="{FF2B5EF4-FFF2-40B4-BE49-F238E27FC236}">
              <a16:creationId xmlns:a16="http://schemas.microsoft.com/office/drawing/2014/main" id="{C0E75E9E-AD8E-804F-92EC-4C71B43D4C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5100" y="7975600"/>
          <a:ext cx="276860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hrimag.com/Le-calcul-du-prix-moyen-offert-Pm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hrimag.com/Le-calcul-du-prix-moyen-offert-Pm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hrimag.com/Le-calcul-du-prix-moyen-offert-PmO" TargetMode="External"/><Relationship Id="rId2" Type="http://schemas.openxmlformats.org/officeDocument/2006/relationships/hyperlink" Target="http://www.hrimag.com/Le-calcul-du-prix-moyen-offert-PmO" TargetMode="External"/><Relationship Id="rId1" Type="http://schemas.openxmlformats.org/officeDocument/2006/relationships/hyperlink" Target="http://www.hrimag.com/Le-calcul-du-prix-moyen-offert-PmO"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hrimag.com/Le-calcul-du-prix-moyen-offert-PmO" TargetMode="External"/><Relationship Id="rId1" Type="http://schemas.openxmlformats.org/officeDocument/2006/relationships/hyperlink" Target="http://www.hrimag.com/Le-calcul-du-prix-moyen-offert-Pm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hrimag.com/Le-calcul-du-prix-moyen-offert-Pm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hrimag.com/Le-calcul-du-prix-moyen-offert-PmO" TargetMode="External"/><Relationship Id="rId2" Type="http://schemas.openxmlformats.org/officeDocument/2006/relationships/hyperlink" Target="http://fr.wikipedia.org/wiki/Langue_chinoise" TargetMode="External"/><Relationship Id="rId1" Type="http://schemas.openxmlformats.org/officeDocument/2006/relationships/hyperlink" Target="http://fr.wikipedia.org/wiki/Langue_chinoise"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hyperlink" Target="http://www.hrimag.com/Le-calcul-du-prix-moyen-offert-PmO" TargetMode="External"/><Relationship Id="rId2" Type="http://schemas.openxmlformats.org/officeDocument/2006/relationships/hyperlink" Target="http://www.hrimag.com/Le-calcul-du-prix-moyen-offert-PmO" TargetMode="External"/><Relationship Id="rId1" Type="http://schemas.openxmlformats.org/officeDocument/2006/relationships/hyperlink" Target="http://www.hrimag.com/Le-calcul-du-prix-moyen-offert-PmO"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hyperlink" Target="http://www.hrimag.com/Le-calcul-du-prix-moyen-offert-PmO" TargetMode="External"/><Relationship Id="rId2" Type="http://schemas.openxmlformats.org/officeDocument/2006/relationships/hyperlink" Target="http://fr.wikipedia.org/wiki/Langue_chinoise" TargetMode="External"/><Relationship Id="rId1" Type="http://schemas.openxmlformats.org/officeDocument/2006/relationships/hyperlink" Target="http://fr.wikipedia.org/wiki/Langue_chinoise"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9"/>
  <sheetViews>
    <sheetView tabSelected="1" zoomScale="180" zoomScaleNormal="180" workbookViewId="0">
      <selection activeCell="D47" sqref="D47"/>
    </sheetView>
  </sheetViews>
  <sheetFormatPr baseColWidth="10" defaultColWidth="10.6640625" defaultRowHeight="13" x14ac:dyDescent="0.15"/>
  <cols>
    <col min="1" max="1" width="10.6640625" style="98"/>
    <col min="2" max="2" width="14.1640625" style="98" bestFit="1" customWidth="1"/>
    <col min="3" max="3" width="3.6640625" style="98" customWidth="1"/>
    <col min="4" max="4" width="52.6640625" style="98" customWidth="1"/>
    <col min="5" max="5" width="2.33203125" style="98" customWidth="1"/>
    <col min="6" max="6" width="16" style="98" customWidth="1"/>
    <col min="7" max="7" width="22.33203125" style="98" customWidth="1"/>
    <col min="8" max="8" width="17.1640625" style="98" customWidth="1"/>
    <col min="9" max="9" width="4.33203125" style="98" customWidth="1"/>
    <col min="10" max="10" width="3.83203125" style="98" customWidth="1"/>
    <col min="11" max="11" width="65" style="98" customWidth="1"/>
    <col min="12" max="12" width="10.6640625" style="98" customWidth="1"/>
    <col min="13" max="13" width="5" style="98" customWidth="1"/>
    <col min="14" max="14" width="2.5" style="98" customWidth="1"/>
    <col min="15" max="15" width="1.5" style="98" customWidth="1"/>
    <col min="16" max="16" width="7" style="98" customWidth="1"/>
    <col min="17" max="18" width="1.6640625" style="98" customWidth="1"/>
    <col min="19" max="19" width="4.6640625" style="98" customWidth="1"/>
    <col min="20" max="16384" width="10.6640625" style="98"/>
  </cols>
  <sheetData>
    <row r="1" spans="1:12" x14ac:dyDescent="0.15">
      <c r="L1" s="134"/>
    </row>
    <row r="2" spans="1:12" ht="26" customHeight="1" x14ac:dyDescent="0.25">
      <c r="B2" s="100" t="s">
        <v>215</v>
      </c>
      <c r="D2" s="180" t="s">
        <v>216</v>
      </c>
      <c r="E2" s="181"/>
      <c r="F2" s="181"/>
      <c r="G2" s="181"/>
      <c r="H2" s="181"/>
      <c r="L2" s="134"/>
    </row>
    <row r="3" spans="1:12" ht="23" thickBot="1" x14ac:dyDescent="0.3">
      <c r="D3" s="99"/>
      <c r="L3" s="134"/>
    </row>
    <row r="4" spans="1:12" ht="23" thickTop="1" x14ac:dyDescent="0.25">
      <c r="D4" s="99"/>
      <c r="E4" s="175"/>
      <c r="F4" s="177" t="s">
        <v>212</v>
      </c>
      <c r="G4" s="177" t="s">
        <v>213</v>
      </c>
      <c r="H4" s="177" t="s">
        <v>214</v>
      </c>
      <c r="I4" s="141"/>
      <c r="L4" s="134"/>
    </row>
    <row r="5" spans="1:12" ht="22" x14ac:dyDescent="0.25">
      <c r="D5" s="99"/>
      <c r="E5" s="176"/>
      <c r="F5" s="178"/>
      <c r="G5" s="178"/>
      <c r="H5" s="178"/>
      <c r="I5" s="142"/>
      <c r="L5" s="134"/>
    </row>
    <row r="6" spans="1:12" ht="17" customHeight="1" thickBot="1" x14ac:dyDescent="0.2">
      <c r="E6" s="176"/>
      <c r="F6" s="179"/>
      <c r="G6" s="179"/>
      <c r="H6" s="179"/>
      <c r="I6" s="142"/>
      <c r="L6" s="134"/>
    </row>
    <row r="7" spans="1:12" ht="19" thickTop="1" x14ac:dyDescent="0.2">
      <c r="D7" s="101" t="str">
        <f>+Tentations_monde!D1</f>
        <v>Les tentations du 755</v>
      </c>
      <c r="E7" s="100"/>
      <c r="F7" s="100" t="s">
        <v>0</v>
      </c>
      <c r="G7" s="100" t="s">
        <v>0</v>
      </c>
      <c r="H7" s="100" t="s">
        <v>0</v>
      </c>
      <c r="I7" s="100"/>
      <c r="L7" s="134"/>
    </row>
    <row r="8" spans="1:12" x14ac:dyDescent="0.15">
      <c r="B8" s="98">
        <v>1</v>
      </c>
      <c r="C8" s="98">
        <v>1</v>
      </c>
      <c r="D8" s="98" t="str">
        <f>+Tentations_monde!D8</f>
        <v>(1) Crevette géante dans sa tempura à la bière rousse</v>
      </c>
      <c r="E8" s="102"/>
      <c r="F8" s="103">
        <f>+Tentations_monde!C8</f>
        <v>5</v>
      </c>
      <c r="G8" s="103">
        <f>0.9*F8</f>
        <v>4.5</v>
      </c>
      <c r="H8" s="103">
        <f>1.05*F8</f>
        <v>5.25</v>
      </c>
      <c r="I8" s="102"/>
      <c r="K8" s="105"/>
      <c r="L8" s="137"/>
    </row>
    <row r="9" spans="1:12" x14ac:dyDescent="0.15">
      <c r="A9" s="98" t="s">
        <v>0</v>
      </c>
      <c r="B9" s="98">
        <v>2</v>
      </c>
      <c r="C9" s="98">
        <v>2</v>
      </c>
      <c r="D9" s="98" t="str">
        <f>+Tentations_monde!D9</f>
        <v>(2) Brochette de pétoncles et de mangue laquée au miel</v>
      </c>
      <c r="E9" s="102"/>
      <c r="F9" s="103">
        <f>+Tentations_monde!C9</f>
        <v>4</v>
      </c>
      <c r="G9" s="103">
        <f t="shared" ref="G9:G26" si="0">0.9*F9</f>
        <v>3.6</v>
      </c>
      <c r="H9" s="103">
        <f t="shared" ref="H9:H26" si="1">1.05*F9</f>
        <v>4.2</v>
      </c>
      <c r="I9" s="102"/>
      <c r="K9" s="105"/>
      <c r="L9" s="137"/>
    </row>
    <row r="10" spans="1:12" x14ac:dyDescent="0.15">
      <c r="A10" s="98" t="s">
        <v>0</v>
      </c>
      <c r="B10" s="98">
        <v>3</v>
      </c>
      <c r="C10" s="98">
        <v>3</v>
      </c>
      <c r="D10" s="98" t="str">
        <f>+Tentations_monde!D10</f>
        <v>(3) Baluchon d’escargot au thym et à l’ail</v>
      </c>
      <c r="E10" s="102"/>
      <c r="F10" s="103">
        <f>+Tentations_monde!C10</f>
        <v>3</v>
      </c>
      <c r="G10" s="103">
        <f t="shared" si="0"/>
        <v>2.7</v>
      </c>
      <c r="H10" s="103">
        <f t="shared" si="1"/>
        <v>3.1500000000000004</v>
      </c>
      <c r="I10" s="102"/>
      <c r="K10" s="105"/>
      <c r="L10" s="138"/>
    </row>
    <row r="11" spans="1:12" x14ac:dyDescent="0.15">
      <c r="B11" s="98">
        <v>4</v>
      </c>
      <c r="C11" s="98">
        <v>4</v>
      </c>
      <c r="D11" s="98" t="str">
        <f>+Tentations_monde!D11</f>
        <v>(4) Chips de saumon fumé à la salsa cubaine</v>
      </c>
      <c r="E11" s="102"/>
      <c r="F11" s="103">
        <f>+Tentations_monde!C11</f>
        <v>3</v>
      </c>
      <c r="G11" s="103">
        <f t="shared" si="0"/>
        <v>2.7</v>
      </c>
      <c r="H11" s="103">
        <f t="shared" si="1"/>
        <v>3.1500000000000004</v>
      </c>
      <c r="I11" s="102"/>
      <c r="K11" s="105"/>
      <c r="L11" s="137"/>
    </row>
    <row r="12" spans="1:12" x14ac:dyDescent="0.15">
      <c r="B12" s="98">
        <v>5</v>
      </c>
      <c r="C12" s="98">
        <v>5</v>
      </c>
      <c r="D12" s="98" t="str">
        <f>+Tentations_monde!D14</f>
        <v>(5) Duo d’olives marinées dans du vieux vinaigre balsamique</v>
      </c>
      <c r="E12" s="102"/>
      <c r="F12" s="103">
        <f>+Tentations_monde!C14</f>
        <v>3</v>
      </c>
      <c r="G12" s="103">
        <f t="shared" si="0"/>
        <v>2.7</v>
      </c>
      <c r="H12" s="103">
        <f t="shared" si="1"/>
        <v>3.1500000000000004</v>
      </c>
      <c r="I12" s="102"/>
      <c r="L12" s="134"/>
    </row>
    <row r="13" spans="1:12" x14ac:dyDescent="0.15">
      <c r="B13" s="98">
        <v>6</v>
      </c>
      <c r="C13" s="98">
        <v>6</v>
      </c>
      <c r="D13" s="98" t="str">
        <f>+Tentations_monde!D15</f>
        <v>(6) Fritto masto-Italiano</v>
      </c>
      <c r="E13" s="102"/>
      <c r="F13" s="103">
        <f>+Tentations_monde!C15</f>
        <v>3</v>
      </c>
      <c r="G13" s="103">
        <f t="shared" si="0"/>
        <v>2.7</v>
      </c>
      <c r="H13" s="103">
        <f t="shared" si="1"/>
        <v>3.1500000000000004</v>
      </c>
      <c r="I13" s="102"/>
      <c r="L13" s="134"/>
    </row>
    <row r="14" spans="1:12" x14ac:dyDescent="0.15">
      <c r="B14" s="98">
        <v>7</v>
      </c>
      <c r="C14" s="98">
        <v>7</v>
      </c>
      <c r="D14" s="98" t="str">
        <f>+Tentations_monde!D16</f>
        <v>(7) Mini poutine dans sa sauce coureur des bois au porto</v>
      </c>
      <c r="E14" s="102"/>
      <c r="F14" s="103">
        <f>+Tentations_monde!C16</f>
        <v>3</v>
      </c>
      <c r="G14" s="103">
        <f t="shared" si="0"/>
        <v>2.7</v>
      </c>
      <c r="H14" s="103">
        <f t="shared" si="1"/>
        <v>3.1500000000000004</v>
      </c>
      <c r="I14" s="102"/>
      <c r="L14" s="134"/>
    </row>
    <row r="15" spans="1:12" x14ac:dyDescent="0.15">
      <c r="B15" s="98">
        <v>8</v>
      </c>
      <c r="C15" s="98">
        <v>8</v>
      </c>
      <c r="D15" s="98" t="str">
        <f>+Tentations_monde!D17</f>
        <v>(8) Mini burger de soya et sa mayonnaise à la cajun</v>
      </c>
      <c r="E15" s="102"/>
      <c r="F15" s="103">
        <f>+Tentations_monde!C17</f>
        <v>5</v>
      </c>
      <c r="G15" s="103">
        <f t="shared" si="0"/>
        <v>4.5</v>
      </c>
      <c r="H15" s="103">
        <f t="shared" si="1"/>
        <v>5.25</v>
      </c>
      <c r="I15" s="102"/>
      <c r="L15" s="134"/>
    </row>
    <row r="16" spans="1:12" x14ac:dyDescent="0.15">
      <c r="B16" s="98">
        <v>9</v>
      </c>
      <c r="C16" s="98">
        <v>9</v>
      </c>
      <c r="D16" s="98" t="str">
        <f>+Tentations_monde!D18</f>
        <v>(9) Noix épicées à la manière du 755</v>
      </c>
      <c r="E16" s="102"/>
      <c r="F16" s="103">
        <f>+Tentations_monde!C18</f>
        <v>3</v>
      </c>
      <c r="G16" s="103">
        <f t="shared" si="0"/>
        <v>2.7</v>
      </c>
      <c r="H16" s="103">
        <f t="shared" si="1"/>
        <v>3.1500000000000004</v>
      </c>
      <c r="I16" s="102"/>
      <c r="L16" s="134"/>
    </row>
    <row r="17" spans="1:17" x14ac:dyDescent="0.15">
      <c r="B17" s="98">
        <v>10</v>
      </c>
      <c r="C17" s="98">
        <v>10</v>
      </c>
      <c r="D17" s="98" t="str">
        <f>+Tentations_monde!D21</f>
        <v>(10) Prosciutto et melon</v>
      </c>
      <c r="E17" s="102"/>
      <c r="F17" s="103">
        <f>+Tentations_monde!C21</f>
        <v>3</v>
      </c>
      <c r="G17" s="103">
        <f t="shared" si="0"/>
        <v>2.7</v>
      </c>
      <c r="H17" s="103">
        <f t="shared" si="1"/>
        <v>3.1500000000000004</v>
      </c>
      <c r="I17" s="102"/>
      <c r="L17" s="134"/>
    </row>
    <row r="18" spans="1:17" x14ac:dyDescent="0.15">
      <c r="B18" s="98">
        <v>11</v>
      </c>
      <c r="C18" s="98">
        <v>11</v>
      </c>
      <c r="D18" s="98" t="str">
        <f>+Tentations_monde!D22</f>
        <v>(11) Satay de poulet avec sa sauce aux arachides et lait de coco</v>
      </c>
      <c r="E18" s="102"/>
      <c r="F18" s="103">
        <f>+Tentations_monde!C22</f>
        <v>3</v>
      </c>
      <c r="G18" s="103">
        <f t="shared" si="0"/>
        <v>2.7</v>
      </c>
      <c r="H18" s="103">
        <f t="shared" si="1"/>
        <v>3.1500000000000004</v>
      </c>
      <c r="I18" s="102"/>
      <c r="L18" s="134"/>
    </row>
    <row r="19" spans="1:17" x14ac:dyDescent="0.15">
      <c r="B19" s="98">
        <v>12</v>
      </c>
      <c r="C19" s="98">
        <v>12</v>
      </c>
      <c r="D19" s="98" t="str">
        <f>+Tentations_monde!D23</f>
        <v>(12) Satay de bœuf aux deux sésames et kikomen</v>
      </c>
      <c r="E19" s="102"/>
      <c r="F19" s="103">
        <f>+Tentations_monde!C23</f>
        <v>3</v>
      </c>
      <c r="G19" s="103">
        <f t="shared" si="0"/>
        <v>2.7</v>
      </c>
      <c r="H19" s="103">
        <f t="shared" si="1"/>
        <v>3.1500000000000004</v>
      </c>
      <c r="I19" s="102"/>
      <c r="L19" s="134"/>
    </row>
    <row r="20" spans="1:17" x14ac:dyDescent="0.15">
      <c r="B20" s="98">
        <v>13</v>
      </c>
      <c r="C20" s="98">
        <v>13</v>
      </c>
      <c r="D20" s="98" t="str">
        <f>+Tentations_monde!D24</f>
        <v xml:space="preserve">(13) Tartare de bœuf angus à la thaï </v>
      </c>
      <c r="E20" s="102"/>
      <c r="F20" s="103">
        <f>+Tentations_monde!C24</f>
        <v>3</v>
      </c>
      <c r="G20" s="103">
        <f t="shared" si="0"/>
        <v>2.7</v>
      </c>
      <c r="H20" s="103">
        <f t="shared" si="1"/>
        <v>3.1500000000000004</v>
      </c>
      <c r="I20" s="102"/>
      <c r="L20" s="134"/>
    </row>
    <row r="21" spans="1:17" x14ac:dyDescent="0.15">
      <c r="B21" s="98">
        <v>14</v>
      </c>
      <c r="C21" s="98">
        <v>14</v>
      </c>
      <c r="D21" s="98" t="str">
        <f>+Tentations_monde!D26</f>
        <v>(14) Mini burger de bœuf angus et sa mayonnaise aux tomates</v>
      </c>
      <c r="E21" s="102"/>
      <c r="F21" s="103">
        <f>+Tentations_monde!C26</f>
        <v>5</v>
      </c>
      <c r="G21" s="103">
        <f t="shared" si="0"/>
        <v>4.5</v>
      </c>
      <c r="H21" s="103">
        <f t="shared" si="1"/>
        <v>5.25</v>
      </c>
      <c r="I21" s="102"/>
      <c r="L21" s="134"/>
    </row>
    <row r="22" spans="1:17" x14ac:dyDescent="0.15">
      <c r="B22" s="98">
        <v>15</v>
      </c>
      <c r="C22" s="98">
        <v>15</v>
      </c>
      <c r="D22" s="98" t="str">
        <f>+Tentations_monde!D28</f>
        <v>(15) Foie gras poché au vin chaud</v>
      </c>
      <c r="E22" s="102"/>
      <c r="F22" s="103">
        <f>+Tentations_monde!C28</f>
        <v>9</v>
      </c>
      <c r="G22" s="103">
        <f t="shared" si="0"/>
        <v>8.1</v>
      </c>
      <c r="H22" s="103">
        <f t="shared" si="1"/>
        <v>9.4500000000000011</v>
      </c>
      <c r="I22" s="102"/>
      <c r="L22" s="134"/>
    </row>
    <row r="23" spans="1:17" x14ac:dyDescent="0.15">
      <c r="B23" s="98">
        <v>16</v>
      </c>
      <c r="C23" s="98">
        <v>16</v>
      </c>
      <c r="D23" s="98" t="str">
        <f>+Tentations_monde!D32</f>
        <v>(16) Croûton d’oignons caramélisés et canard fumé</v>
      </c>
      <c r="E23" s="102"/>
      <c r="F23" s="103">
        <f>+Tentations_monde!C32</f>
        <v>3</v>
      </c>
      <c r="G23" s="103">
        <f t="shared" si="0"/>
        <v>2.7</v>
      </c>
      <c r="H23" s="103">
        <f t="shared" si="1"/>
        <v>3.1500000000000004</v>
      </c>
      <c r="I23" s="102"/>
      <c r="L23" s="134"/>
    </row>
    <row r="24" spans="1:17" x14ac:dyDescent="0.15">
      <c r="B24" s="98">
        <v>17</v>
      </c>
      <c r="C24" s="98">
        <v>17</v>
      </c>
      <c r="D24" s="98" t="str">
        <f>+Tentations_monde!D33</f>
        <v>(17) Croûton de brie</v>
      </c>
      <c r="E24" s="102"/>
      <c r="F24" s="103">
        <f>+Tentations_monde!C33</f>
        <v>3</v>
      </c>
      <c r="G24" s="103">
        <f t="shared" si="0"/>
        <v>2.7</v>
      </c>
      <c r="H24" s="103">
        <f t="shared" si="1"/>
        <v>3.1500000000000004</v>
      </c>
      <c r="I24" s="102"/>
      <c r="L24" s="134"/>
    </row>
    <row r="25" spans="1:17" x14ac:dyDescent="0.15">
      <c r="B25" s="98">
        <v>18</v>
      </c>
      <c r="C25" s="98">
        <v>18</v>
      </c>
      <c r="D25" s="98" t="str">
        <f>+Tentations_monde!D34</f>
        <v>(18) Mini fondu au mamirolle</v>
      </c>
      <c r="E25" s="102"/>
      <c r="F25" s="103">
        <f>+Tentations_monde!C34</f>
        <v>3</v>
      </c>
      <c r="G25" s="103">
        <f t="shared" si="0"/>
        <v>2.7</v>
      </c>
      <c r="H25" s="103">
        <f t="shared" si="1"/>
        <v>3.1500000000000004</v>
      </c>
      <c r="I25" s="102"/>
      <c r="L25" s="134"/>
    </row>
    <row r="26" spans="1:17" x14ac:dyDescent="0.15">
      <c r="B26" s="98">
        <v>19</v>
      </c>
      <c r="C26" s="98">
        <v>19</v>
      </c>
      <c r="D26" s="98" t="str">
        <f>+Tentations_monde!D35</f>
        <v>(19) Rouleau de pomme givré et vieux cheddar</v>
      </c>
      <c r="E26" s="102"/>
      <c r="F26" s="103">
        <f>+Tentations_monde!C35</f>
        <v>3</v>
      </c>
      <c r="G26" s="103">
        <f t="shared" si="0"/>
        <v>2.7</v>
      </c>
      <c r="H26" s="103">
        <f t="shared" si="1"/>
        <v>3.1500000000000004</v>
      </c>
      <c r="I26" s="102"/>
      <c r="L26" s="134"/>
    </row>
    <row r="27" spans="1:17" ht="16" x14ac:dyDescent="0.3">
      <c r="D27" s="158" t="s">
        <v>211</v>
      </c>
      <c r="E27" s="106"/>
      <c r="F27" s="171">
        <v>0</v>
      </c>
      <c r="G27" s="171">
        <v>0</v>
      </c>
      <c r="H27" s="171">
        <v>0</v>
      </c>
      <c r="I27" s="107"/>
      <c r="L27" s="134"/>
    </row>
    <row r="28" spans="1:17" x14ac:dyDescent="0.15">
      <c r="F28" s="103"/>
      <c r="G28" s="103"/>
      <c r="H28" s="103"/>
      <c r="L28" s="134"/>
    </row>
    <row r="29" spans="1:17" ht="18" x14ac:dyDescent="0.2">
      <c r="D29" s="101" t="str">
        <f>+Entrées_monde!D1</f>
        <v>Entrée</v>
      </c>
      <c r="E29" s="102"/>
      <c r="F29" s="103"/>
      <c r="G29" s="103"/>
      <c r="H29" s="103"/>
      <c r="L29" s="134"/>
    </row>
    <row r="30" spans="1:17" ht="16" x14ac:dyDescent="0.2">
      <c r="A30" s="98">
        <v>1</v>
      </c>
      <c r="B30" s="98">
        <v>20</v>
      </c>
      <c r="C30" s="98">
        <v>1</v>
      </c>
      <c r="D30" s="104" t="str">
        <f>+Entrées_monde!D7</f>
        <v xml:space="preserve">Plateau asiatique  </v>
      </c>
      <c r="E30" s="102"/>
      <c r="F30" s="103">
        <f>+Entrées_monde!B8</f>
        <v>18</v>
      </c>
      <c r="G30" s="103">
        <f>0.9*F30</f>
        <v>16.2</v>
      </c>
      <c r="H30" s="103">
        <f>1.05*F30</f>
        <v>18.900000000000002</v>
      </c>
      <c r="I30" s="102"/>
      <c r="K30" s="105"/>
      <c r="L30" s="137"/>
      <c r="Q30" s="135"/>
    </row>
    <row r="31" spans="1:17" x14ac:dyDescent="0.15">
      <c r="A31" s="98">
        <v>2</v>
      </c>
      <c r="B31" s="98">
        <v>21</v>
      </c>
      <c r="C31" s="98">
        <v>2</v>
      </c>
      <c r="D31" s="104" t="str">
        <f>+Entrées_monde!D7</f>
        <v xml:space="preserve">Plateau asiatique  </v>
      </c>
      <c r="E31" s="102"/>
      <c r="F31" s="103">
        <f>+Entrées_monde!C8</f>
        <v>9.25</v>
      </c>
      <c r="G31" s="103">
        <f t="shared" ref="G31:G36" si="2">0.9*F31</f>
        <v>8.3250000000000011</v>
      </c>
      <c r="H31" s="103">
        <f t="shared" ref="H31:H36" si="3">1.05*F31</f>
        <v>9.7125000000000004</v>
      </c>
      <c r="I31" s="102"/>
      <c r="K31" s="105"/>
      <c r="L31" s="137"/>
    </row>
    <row r="32" spans="1:17" x14ac:dyDescent="0.15">
      <c r="A32" s="98">
        <v>3</v>
      </c>
      <c r="B32" s="98">
        <v>22</v>
      </c>
      <c r="C32" s="98">
        <v>3</v>
      </c>
      <c r="D32" s="104" t="str">
        <f>+Entrées_monde!D11</f>
        <v>Frites belges et mayonnaise à la cajun</v>
      </c>
      <c r="E32" s="102"/>
      <c r="F32" s="103">
        <f>+Entrées_monde!C12</f>
        <v>4.75</v>
      </c>
      <c r="G32" s="103">
        <f t="shared" si="2"/>
        <v>4.2750000000000004</v>
      </c>
      <c r="H32" s="103">
        <f t="shared" si="3"/>
        <v>4.9874999999999998</v>
      </c>
      <c r="I32" s="102"/>
      <c r="K32" s="105"/>
      <c r="L32" s="138"/>
    </row>
    <row r="33" spans="1:12" x14ac:dyDescent="0.15">
      <c r="A33" s="98">
        <v>4</v>
      </c>
      <c r="B33" s="98">
        <v>23</v>
      </c>
      <c r="C33" s="98">
        <v>4</v>
      </c>
      <c r="D33" s="104" t="str">
        <f>+Entrées_monde!D14</f>
        <v>Calmars Le 755</v>
      </c>
      <c r="E33" s="102"/>
      <c r="F33" s="103">
        <f>+Entrées_monde!C15</f>
        <v>9</v>
      </c>
      <c r="G33" s="103">
        <f t="shared" si="2"/>
        <v>8.1</v>
      </c>
      <c r="H33" s="103">
        <f t="shared" si="3"/>
        <v>9.4500000000000011</v>
      </c>
      <c r="I33" s="102"/>
      <c r="K33" s="105"/>
      <c r="L33" s="137"/>
    </row>
    <row r="34" spans="1:12" x14ac:dyDescent="0.15">
      <c r="A34" s="98">
        <v>5</v>
      </c>
      <c r="B34" s="98">
        <v>24</v>
      </c>
      <c r="C34" s="98">
        <v>5</v>
      </c>
      <c r="D34" s="104" t="str">
        <f>+Entrées_monde!D17</f>
        <v>Mille feuilles de saumon fumé</v>
      </c>
      <c r="E34" s="102"/>
      <c r="F34" s="103">
        <f>+Entrées_monde!C18</f>
        <v>9.5</v>
      </c>
      <c r="G34" s="103">
        <f t="shared" si="2"/>
        <v>8.5500000000000007</v>
      </c>
      <c r="H34" s="103">
        <f t="shared" si="3"/>
        <v>9.9749999999999996</v>
      </c>
      <c r="I34" s="102"/>
      <c r="L34" s="134"/>
    </row>
    <row r="35" spans="1:12" x14ac:dyDescent="0.15">
      <c r="A35" s="98">
        <v>6</v>
      </c>
      <c r="B35" s="98">
        <v>25</v>
      </c>
      <c r="C35" s="98">
        <v>6</v>
      </c>
      <c r="D35" s="104" t="str">
        <f>+Entrées_monde!D21</f>
        <v>Tartare de bœuf angus à la thaï</v>
      </c>
      <c r="E35" s="102"/>
      <c r="F35" s="103">
        <f>+Entrées_monde!C22</f>
        <v>6</v>
      </c>
      <c r="G35" s="103">
        <f t="shared" si="2"/>
        <v>5.4</v>
      </c>
      <c r="H35" s="103">
        <f t="shared" si="3"/>
        <v>6.3000000000000007</v>
      </c>
      <c r="I35" s="102"/>
      <c r="L35" s="134"/>
    </row>
    <row r="36" spans="1:12" x14ac:dyDescent="0.15">
      <c r="A36" s="98">
        <v>7</v>
      </c>
      <c r="B36" s="98">
        <v>26</v>
      </c>
      <c r="C36" s="98">
        <v>7</v>
      </c>
      <c r="D36" s="104" t="str">
        <f>+Entrées_monde!D25</f>
        <v>Tartare de saumon frais et sa mayonnaise au yuzu</v>
      </c>
      <c r="E36" s="102"/>
      <c r="F36" s="103">
        <f>+Entrées_monde!C26</f>
        <v>8</v>
      </c>
      <c r="G36" s="103">
        <f t="shared" si="2"/>
        <v>7.2</v>
      </c>
      <c r="H36" s="103">
        <f t="shared" si="3"/>
        <v>8.4</v>
      </c>
      <c r="I36" s="102"/>
      <c r="L36" s="134"/>
    </row>
    <row r="37" spans="1:12" ht="16" x14ac:dyDescent="0.3">
      <c r="A37" s="98" t="s">
        <v>0</v>
      </c>
      <c r="D37" s="159" t="str">
        <f>D27</f>
        <v>Prix moyen offert (PmO)</v>
      </c>
      <c r="E37" s="106"/>
      <c r="F37" s="171">
        <v>0</v>
      </c>
      <c r="G37" s="171">
        <v>0</v>
      </c>
      <c r="H37" s="171">
        <v>0</v>
      </c>
      <c r="I37" s="107"/>
      <c r="L37" s="134"/>
    </row>
    <row r="38" spans="1:12" x14ac:dyDescent="0.15">
      <c r="E38" s="102"/>
      <c r="F38" s="103"/>
      <c r="G38" s="103"/>
      <c r="H38" s="103"/>
      <c r="L38" s="134"/>
    </row>
    <row r="39" spans="1:12" ht="18" x14ac:dyDescent="0.2">
      <c r="D39" s="101" t="str">
        <f>+'Salades et potages'!D1</f>
        <v>Salades     premier mouvement - allégro</v>
      </c>
      <c r="E39" s="102"/>
      <c r="F39" s="103"/>
      <c r="G39" s="103"/>
      <c r="H39" s="103"/>
      <c r="L39" s="134"/>
    </row>
    <row r="40" spans="1:12" x14ac:dyDescent="0.15">
      <c r="A40" s="98">
        <v>8</v>
      </c>
      <c r="B40" s="98">
        <v>27</v>
      </c>
      <c r="C40" s="98">
        <v>1</v>
      </c>
      <c r="D40" s="108" t="str">
        <f>+'Salades et potages'!D3</f>
        <v>Salade Caesar</v>
      </c>
      <c r="E40" s="102"/>
      <c r="F40" s="103">
        <f>+'Salades et potages'!B4</f>
        <v>6</v>
      </c>
      <c r="G40" s="103">
        <f>0.9*F40</f>
        <v>5.4</v>
      </c>
      <c r="H40" s="103">
        <f>1.05*F40</f>
        <v>6.3000000000000007</v>
      </c>
      <c r="I40" s="102"/>
      <c r="K40" s="105"/>
      <c r="L40" s="137"/>
    </row>
    <row r="41" spans="1:12" x14ac:dyDescent="0.15">
      <c r="A41" s="98">
        <v>9</v>
      </c>
      <c r="B41" s="98">
        <v>28</v>
      </c>
      <c r="C41" s="98">
        <v>2</v>
      </c>
      <c r="D41" s="98" t="str">
        <f>+'Salades et potages'!D3</f>
        <v>Salade Caesar</v>
      </c>
      <c r="E41" s="102"/>
      <c r="F41" s="103">
        <f>+'Salades et potages'!C4</f>
        <v>12</v>
      </c>
      <c r="G41" s="103">
        <f>0.9*F41</f>
        <v>10.8</v>
      </c>
      <c r="H41" s="103">
        <f>1.05*F41</f>
        <v>12.600000000000001</v>
      </c>
      <c r="I41" s="102"/>
      <c r="K41" s="105"/>
      <c r="L41" s="137"/>
    </row>
    <row r="42" spans="1:12" x14ac:dyDescent="0.15">
      <c r="A42" s="98">
        <v>10</v>
      </c>
      <c r="B42" s="98">
        <v>29</v>
      </c>
      <c r="C42" s="98">
        <v>3</v>
      </c>
      <c r="D42" s="98" t="str">
        <f>+'Salades et potages'!D23</f>
        <v>Salade Norvégienne</v>
      </c>
      <c r="E42" s="102"/>
      <c r="F42" s="103">
        <f>+'Salades et potages'!C24</f>
        <v>14</v>
      </c>
      <c r="G42" s="103">
        <f>0.9*F42</f>
        <v>12.6</v>
      </c>
      <c r="H42" s="103">
        <f>1.05*F42</f>
        <v>14.700000000000001</v>
      </c>
      <c r="I42" s="102"/>
      <c r="K42" s="105"/>
      <c r="L42" s="138"/>
    </row>
    <row r="43" spans="1:12" x14ac:dyDescent="0.15">
      <c r="A43" s="98">
        <v>11</v>
      </c>
      <c r="B43" s="98">
        <v>30</v>
      </c>
      <c r="C43" s="98">
        <v>4</v>
      </c>
      <c r="D43" s="98" t="str">
        <f>+'Salades et potages'!D27</f>
        <v>Salade Nouvelle-France</v>
      </c>
      <c r="E43" s="102"/>
      <c r="F43" s="103">
        <f>+'Salades et potages'!C28</f>
        <v>13</v>
      </c>
      <c r="G43" s="103">
        <f>0.9*F43</f>
        <v>11.700000000000001</v>
      </c>
      <c r="H43" s="103">
        <f>1.05*F43</f>
        <v>13.65</v>
      </c>
      <c r="I43" s="102"/>
      <c r="K43" s="105"/>
      <c r="L43" s="137"/>
    </row>
    <row r="44" spans="1:12" ht="16" x14ac:dyDescent="0.3">
      <c r="D44" s="158" t="str">
        <f>D27</f>
        <v>Prix moyen offert (PmO)</v>
      </c>
      <c r="E44" s="106"/>
      <c r="F44" s="172">
        <v>0</v>
      </c>
      <c r="G44" s="172">
        <v>0</v>
      </c>
      <c r="H44" s="172">
        <v>0</v>
      </c>
      <c r="I44" s="107"/>
      <c r="L44" s="134"/>
    </row>
    <row r="45" spans="1:12" x14ac:dyDescent="0.15">
      <c r="C45" s="98" t="s">
        <v>0</v>
      </c>
      <c r="E45" s="102"/>
      <c r="F45" s="109"/>
      <c r="G45" s="103"/>
      <c r="H45" s="103"/>
      <c r="L45" s="134"/>
    </row>
    <row r="46" spans="1:12" ht="18" x14ac:dyDescent="0.2">
      <c r="C46" s="98" t="s">
        <v>0</v>
      </c>
      <c r="D46" s="101" t="str">
        <f>+'Salades et potages'!D31</f>
        <v>Potages</v>
      </c>
      <c r="E46" s="102"/>
      <c r="F46" s="109"/>
      <c r="G46" s="103"/>
      <c r="H46" s="103"/>
      <c r="L46" s="134"/>
    </row>
    <row r="47" spans="1:12" x14ac:dyDescent="0.15">
      <c r="A47" s="98">
        <v>12</v>
      </c>
      <c r="B47" s="98">
        <v>31</v>
      </c>
      <c r="C47" s="98">
        <v>1</v>
      </c>
      <c r="D47" s="98" t="str">
        <f>+'Salades et potages'!D33</f>
        <v>Marmite du jour</v>
      </c>
      <c r="E47" s="102"/>
      <c r="F47" s="103">
        <f>+'Salades et potages'!B34</f>
        <v>4</v>
      </c>
      <c r="G47" s="103">
        <f t="shared" ref="G47:G52" si="4">0.9*F47</f>
        <v>3.6</v>
      </c>
      <c r="H47" s="103">
        <f t="shared" ref="H47:H52" si="5">1.05*F47</f>
        <v>4.2</v>
      </c>
      <c r="I47" s="102"/>
      <c r="K47" s="105"/>
      <c r="L47" s="137"/>
    </row>
    <row r="48" spans="1:12" x14ac:dyDescent="0.15">
      <c r="A48" s="98">
        <v>13</v>
      </c>
      <c r="B48" s="98">
        <v>32</v>
      </c>
      <c r="C48" s="98">
        <v>2</v>
      </c>
      <c r="D48" s="98" t="str">
        <f>+'Salades et potages'!D33</f>
        <v>Marmite du jour</v>
      </c>
      <c r="E48" s="102"/>
      <c r="F48" s="103">
        <f>+'Salades et potages'!C34</f>
        <v>8</v>
      </c>
      <c r="G48" s="103">
        <f t="shared" si="4"/>
        <v>7.2</v>
      </c>
      <c r="H48" s="103">
        <f t="shared" si="5"/>
        <v>8.4</v>
      </c>
      <c r="I48" s="102"/>
      <c r="K48" s="105"/>
      <c r="L48" s="137"/>
    </row>
    <row r="49" spans="1:12" x14ac:dyDescent="0.15">
      <c r="A49" s="98">
        <v>14</v>
      </c>
      <c r="B49" s="98">
        <v>33</v>
      </c>
      <c r="C49" s="98">
        <v>3</v>
      </c>
      <c r="D49" s="98" t="str">
        <f>+'Salades et potages'!D37</f>
        <v>Soupe à l'oignon version Le 755</v>
      </c>
      <c r="E49" s="102"/>
      <c r="F49" s="103">
        <f>+'Salades et potages'!B38</f>
        <v>5</v>
      </c>
      <c r="G49" s="103">
        <f t="shared" si="4"/>
        <v>4.5</v>
      </c>
      <c r="H49" s="103">
        <f t="shared" si="5"/>
        <v>5.25</v>
      </c>
      <c r="I49" s="102"/>
      <c r="K49" s="105"/>
      <c r="L49" s="138"/>
    </row>
    <row r="50" spans="1:12" x14ac:dyDescent="0.15">
      <c r="A50" s="98">
        <v>15</v>
      </c>
      <c r="B50" s="98">
        <v>34</v>
      </c>
      <c r="C50" s="98">
        <v>4</v>
      </c>
      <c r="D50" s="98" t="str">
        <f>+'Salades et potages'!D37</f>
        <v>Soupe à l'oignon version Le 755</v>
      </c>
      <c r="E50" s="102"/>
      <c r="F50" s="103">
        <f>+'Salades et potages'!C38</f>
        <v>10</v>
      </c>
      <c r="G50" s="103">
        <f t="shared" si="4"/>
        <v>9</v>
      </c>
      <c r="H50" s="103">
        <f t="shared" si="5"/>
        <v>10.5</v>
      </c>
      <c r="I50" s="102"/>
      <c r="K50" s="105"/>
      <c r="L50" s="137"/>
    </row>
    <row r="51" spans="1:12" x14ac:dyDescent="0.15">
      <c r="A51" s="98">
        <v>16</v>
      </c>
      <c r="B51" s="98">
        <v>35</v>
      </c>
      <c r="C51" s="98">
        <v>5</v>
      </c>
      <c r="D51" s="98" t="str">
        <f>+'Salades et potages'!D41</f>
        <v xml:space="preserve">Tonkinoise </v>
      </c>
      <c r="E51" s="102"/>
      <c r="F51" s="103">
        <f>+'Salades et potages'!B42</f>
        <v>6</v>
      </c>
      <c r="G51" s="103">
        <f t="shared" si="4"/>
        <v>5.4</v>
      </c>
      <c r="H51" s="103">
        <f t="shared" si="5"/>
        <v>6.3000000000000007</v>
      </c>
      <c r="I51" s="102"/>
      <c r="L51" s="134"/>
    </row>
    <row r="52" spans="1:12" x14ac:dyDescent="0.15">
      <c r="A52" s="98">
        <v>17</v>
      </c>
      <c r="B52" s="98">
        <v>36</v>
      </c>
      <c r="C52" s="98">
        <v>6</v>
      </c>
      <c r="D52" s="98" t="str">
        <f>+'Salades et potages'!D41</f>
        <v xml:space="preserve">Tonkinoise </v>
      </c>
      <c r="E52" s="102"/>
      <c r="F52" s="103">
        <f>+'Salades et potages'!C42</f>
        <v>12</v>
      </c>
      <c r="G52" s="103">
        <f t="shared" si="4"/>
        <v>10.8</v>
      </c>
      <c r="H52" s="103">
        <f t="shared" si="5"/>
        <v>12.600000000000001</v>
      </c>
      <c r="I52" s="102"/>
      <c r="L52" s="134"/>
    </row>
    <row r="53" spans="1:12" ht="16" x14ac:dyDescent="0.3">
      <c r="D53" s="158" t="str">
        <f>D37</f>
        <v>Prix moyen offert (PmO)</v>
      </c>
      <c r="E53" s="106"/>
      <c r="F53" s="171">
        <v>0</v>
      </c>
      <c r="G53" s="171">
        <v>0</v>
      </c>
      <c r="H53" s="171">
        <v>0</v>
      </c>
      <c r="I53" s="107"/>
      <c r="L53" s="134"/>
    </row>
    <row r="54" spans="1:12" x14ac:dyDescent="0.15">
      <c r="E54" s="102"/>
      <c r="F54" s="165"/>
      <c r="G54" s="165"/>
      <c r="H54" s="165"/>
      <c r="L54" s="134"/>
    </row>
    <row r="55" spans="1:12" ht="18" x14ac:dyDescent="0.2">
      <c r="D55" s="101" t="str">
        <f>+'Burger et sandwich'!C1</f>
        <v>Burgers et Sandwichs</v>
      </c>
      <c r="E55" s="102"/>
      <c r="F55" s="103"/>
      <c r="G55" s="103"/>
      <c r="H55" s="103"/>
      <c r="L55" s="134"/>
    </row>
    <row r="56" spans="1:12" x14ac:dyDescent="0.15">
      <c r="A56" s="98">
        <v>18</v>
      </c>
      <c r="B56" s="98">
        <v>37</v>
      </c>
      <c r="C56" s="98">
        <v>1</v>
      </c>
      <c r="D56" s="98" t="str">
        <f>+'Burger et sandwich'!C5</f>
        <v>Burger des Amériques</v>
      </c>
      <c r="E56" s="102"/>
      <c r="F56" s="103">
        <f>+'Burger et sandwich'!B6</f>
        <v>12</v>
      </c>
      <c r="G56" s="103">
        <f>0.9*F56</f>
        <v>10.8</v>
      </c>
      <c r="H56" s="103">
        <f>1.05*F56</f>
        <v>12.600000000000001</v>
      </c>
      <c r="I56" s="102"/>
      <c r="K56" s="105"/>
      <c r="L56" s="137"/>
    </row>
    <row r="57" spans="1:12" x14ac:dyDescent="0.15">
      <c r="A57" s="98">
        <v>19</v>
      </c>
      <c r="B57" s="98">
        <v>38</v>
      </c>
      <c r="C57" s="98">
        <v>2</v>
      </c>
      <c r="D57" s="98" t="str">
        <f>+'Burger et sandwich'!C9</f>
        <v>pour les kamikaze, ajoutez un foie gras poêlé pour 9</v>
      </c>
      <c r="E57" s="102"/>
      <c r="F57" s="103">
        <f>+'Burger et sandwich'!B6+'Burger et sandwich'!B9</f>
        <v>21</v>
      </c>
      <c r="G57" s="103">
        <f t="shared" ref="G57:G63" si="6">0.9*F57</f>
        <v>18.900000000000002</v>
      </c>
      <c r="H57" s="103">
        <f t="shared" ref="H57:H63" si="7">1.05*F57</f>
        <v>22.05</v>
      </c>
      <c r="I57" s="102"/>
      <c r="K57" s="105"/>
      <c r="L57" s="137"/>
    </row>
    <row r="58" spans="1:12" x14ac:dyDescent="0.15">
      <c r="A58" s="98">
        <v>20</v>
      </c>
      <c r="B58" s="98">
        <v>39</v>
      </c>
      <c r="C58" s="98">
        <v>3</v>
      </c>
      <c r="D58" s="98" t="str">
        <f>+'Burger et sandwich'!C11</f>
        <v xml:space="preserve">Burger de saumon à la Japonaise </v>
      </c>
      <c r="E58" s="102"/>
      <c r="F58" s="103">
        <f>+'Burger et sandwich'!B12</f>
        <v>11</v>
      </c>
      <c r="G58" s="103">
        <f t="shared" si="6"/>
        <v>9.9</v>
      </c>
      <c r="H58" s="103">
        <f t="shared" si="7"/>
        <v>11.55</v>
      </c>
      <c r="I58" s="102"/>
      <c r="K58" s="105"/>
      <c r="L58" s="138"/>
    </row>
    <row r="59" spans="1:12" x14ac:dyDescent="0.15">
      <c r="A59" s="98">
        <v>21</v>
      </c>
      <c r="B59" s="98">
        <v>40</v>
      </c>
      <c r="C59" s="98">
        <v>4</v>
      </c>
      <c r="D59" s="98" t="str">
        <f>+'Burger et sandwich'!C15</f>
        <v>Burger Tex Mex</v>
      </c>
      <c r="E59" s="102"/>
      <c r="F59" s="103">
        <f>+'Burger et sandwich'!B16</f>
        <v>13</v>
      </c>
      <c r="G59" s="103">
        <f t="shared" si="6"/>
        <v>11.700000000000001</v>
      </c>
      <c r="H59" s="103">
        <f t="shared" si="7"/>
        <v>13.65</v>
      </c>
      <c r="I59" s="102"/>
      <c r="K59" s="105"/>
      <c r="L59" s="137"/>
    </row>
    <row r="60" spans="1:12" x14ac:dyDescent="0.15">
      <c r="A60" s="98">
        <v>22</v>
      </c>
      <c r="B60" s="98">
        <v>41</v>
      </c>
      <c r="C60" s="98">
        <v>5</v>
      </c>
      <c r="D60" s="98" t="str">
        <f>+'Burger et sandwich'!C19</f>
        <v>Burger de la Louisiane</v>
      </c>
      <c r="E60" s="102"/>
      <c r="F60" s="103">
        <f>+'Burger et sandwich'!B20</f>
        <v>11</v>
      </c>
      <c r="G60" s="103">
        <f t="shared" si="6"/>
        <v>9.9</v>
      </c>
      <c r="H60" s="103">
        <f t="shared" si="7"/>
        <v>11.55</v>
      </c>
      <c r="I60" s="102"/>
      <c r="L60" s="134"/>
    </row>
    <row r="61" spans="1:12" x14ac:dyDescent="0.15">
      <c r="A61" s="98">
        <v>23</v>
      </c>
      <c r="B61" s="98">
        <v>42</v>
      </c>
      <c r="C61" s="98">
        <v>6</v>
      </c>
      <c r="D61" s="98" t="str">
        <f>+'Burger et sandwich'!C23</f>
        <v xml:space="preserve">Sandwich à la viande fumée </v>
      </c>
      <c r="E61" s="102"/>
      <c r="F61" s="103">
        <f>+'Burger et sandwich'!B24</f>
        <v>11</v>
      </c>
      <c r="G61" s="103">
        <f t="shared" si="6"/>
        <v>9.9</v>
      </c>
      <c r="H61" s="103">
        <f t="shared" si="7"/>
        <v>11.55</v>
      </c>
      <c r="I61" s="102"/>
      <c r="L61" s="134"/>
    </row>
    <row r="62" spans="1:12" x14ac:dyDescent="0.15">
      <c r="A62" s="98">
        <v>24</v>
      </c>
      <c r="B62" s="98">
        <v>43</v>
      </c>
      <c r="C62" s="98">
        <v>7</v>
      </c>
      <c r="D62" s="98" t="str">
        <f>+'Burger et sandwich'!C26</f>
        <v xml:space="preserve">Baguette végétarienne </v>
      </c>
      <c r="E62" s="102"/>
      <c r="F62" s="103">
        <f>+'Burger et sandwich'!B27</f>
        <v>12</v>
      </c>
      <c r="G62" s="103">
        <f t="shared" si="6"/>
        <v>10.8</v>
      </c>
      <c r="H62" s="103">
        <f t="shared" si="7"/>
        <v>12.600000000000001</v>
      </c>
      <c r="I62" s="102"/>
      <c r="L62" s="134"/>
    </row>
    <row r="63" spans="1:12" x14ac:dyDescent="0.15">
      <c r="A63" s="98">
        <v>25</v>
      </c>
      <c r="B63" s="98">
        <v>44</v>
      </c>
      <c r="C63" s="98">
        <v>8</v>
      </c>
      <c r="D63" s="98" t="str">
        <f>+'Burger et sandwich'!C30</f>
        <v xml:space="preserve">Hot dog à l'européenne </v>
      </c>
      <c r="E63" s="102"/>
      <c r="F63" s="103">
        <f>+'Burger et sandwich'!B31</f>
        <v>11</v>
      </c>
      <c r="G63" s="103">
        <f t="shared" si="6"/>
        <v>9.9</v>
      </c>
      <c r="H63" s="103">
        <f t="shared" si="7"/>
        <v>11.55</v>
      </c>
      <c r="I63" s="102"/>
      <c r="L63" s="134"/>
    </row>
    <row r="64" spans="1:12" ht="16" x14ac:dyDescent="0.3">
      <c r="D64" s="158" t="str">
        <f>D53</f>
        <v>Prix moyen offert (PmO)</v>
      </c>
      <c r="E64" s="107"/>
      <c r="F64" s="171">
        <v>0</v>
      </c>
      <c r="G64" s="171">
        <v>0</v>
      </c>
      <c r="H64" s="171">
        <v>0</v>
      </c>
      <c r="I64" s="107"/>
      <c r="L64" s="134"/>
    </row>
    <row r="65" spans="1:12" x14ac:dyDescent="0.15">
      <c r="B65" s="98" t="s">
        <v>0</v>
      </c>
      <c r="E65" s="102"/>
      <c r="F65" s="103"/>
      <c r="G65" s="103"/>
      <c r="H65" s="103"/>
      <c r="L65" s="134"/>
    </row>
    <row r="66" spans="1:12" ht="18" x14ac:dyDescent="0.2">
      <c r="D66" s="101" t="str">
        <f>+Pizza!D1</f>
        <v>Pizzas</v>
      </c>
      <c r="E66" s="102"/>
      <c r="F66" s="103"/>
      <c r="G66" s="103"/>
      <c r="H66" s="103"/>
      <c r="L66" s="134"/>
    </row>
    <row r="67" spans="1:12" x14ac:dyDescent="0.15">
      <c r="A67" s="98">
        <v>26</v>
      </c>
      <c r="B67" s="98">
        <v>45</v>
      </c>
      <c r="C67" s="98">
        <v>1</v>
      </c>
      <c r="D67" s="98" t="str">
        <f>+Pizza!D15</f>
        <v>Indienne</v>
      </c>
      <c r="E67" s="102"/>
      <c r="F67" s="103">
        <f>+Pizza!C16</f>
        <v>15</v>
      </c>
      <c r="G67" s="103">
        <f t="shared" ref="G67:G72" si="8">0.9*F67</f>
        <v>13.5</v>
      </c>
      <c r="H67" s="103">
        <f t="shared" ref="H67:H72" si="9">1.05*F67</f>
        <v>15.75</v>
      </c>
      <c r="I67" s="102"/>
      <c r="K67" s="105"/>
      <c r="L67" s="137"/>
    </row>
    <row r="68" spans="1:12" x14ac:dyDescent="0.15">
      <c r="A68" s="98">
        <v>27</v>
      </c>
      <c r="B68" s="98">
        <v>46</v>
      </c>
      <c r="C68" s="98">
        <v>2</v>
      </c>
      <c r="D68" s="98" t="str">
        <f>+Pizza!D20</f>
        <v>Italienne (La Margherita)</v>
      </c>
      <c r="E68" s="102"/>
      <c r="F68" s="103">
        <f>+Pizza!C21</f>
        <v>12</v>
      </c>
      <c r="G68" s="103">
        <f t="shared" si="8"/>
        <v>10.8</v>
      </c>
      <c r="H68" s="103">
        <f t="shared" si="9"/>
        <v>12.600000000000001</v>
      </c>
      <c r="I68" s="102"/>
      <c r="K68" s="105"/>
      <c r="L68" s="137"/>
    </row>
    <row r="69" spans="1:12" x14ac:dyDescent="0.15">
      <c r="A69" s="98">
        <v>28</v>
      </c>
      <c r="B69" s="98">
        <v>47</v>
      </c>
      <c r="C69" s="98">
        <v>3</v>
      </c>
      <c r="D69" s="98" t="str">
        <f>+Pizza!D33</f>
        <v xml:space="preserve">Méditerranéenne </v>
      </c>
      <c r="E69" s="102"/>
      <c r="F69" s="103">
        <f>+Pizza!C34</f>
        <v>16</v>
      </c>
      <c r="G69" s="103">
        <f t="shared" si="8"/>
        <v>14.4</v>
      </c>
      <c r="H69" s="103">
        <f t="shared" si="9"/>
        <v>16.8</v>
      </c>
      <c r="I69" s="102"/>
      <c r="K69" s="105"/>
      <c r="L69" s="138"/>
    </row>
    <row r="70" spans="1:12" x14ac:dyDescent="0.15">
      <c r="A70" s="98">
        <v>29</v>
      </c>
      <c r="B70" s="98">
        <v>48</v>
      </c>
      <c r="C70" s="98">
        <v>4</v>
      </c>
      <c r="D70" s="98" t="str">
        <f>+Pizza!D38</f>
        <v>Corleone</v>
      </c>
      <c r="E70" s="102"/>
      <c r="F70" s="103">
        <f>+Pizza!C39</f>
        <v>15</v>
      </c>
      <c r="G70" s="103">
        <f t="shared" si="8"/>
        <v>13.5</v>
      </c>
      <c r="H70" s="103">
        <f t="shared" si="9"/>
        <v>15.75</v>
      </c>
      <c r="I70" s="102"/>
      <c r="K70" s="105"/>
      <c r="L70" s="137"/>
    </row>
    <row r="71" spans="1:12" x14ac:dyDescent="0.15">
      <c r="A71" s="98">
        <v>29</v>
      </c>
      <c r="B71" s="98">
        <v>49</v>
      </c>
      <c r="C71" s="98">
        <v>5</v>
      </c>
      <c r="D71" s="98" t="str">
        <f>+Pizza!D43</f>
        <v xml:space="preserve">New Yorkaise </v>
      </c>
      <c r="E71" s="102"/>
      <c r="F71" s="103">
        <f>+Pizza!C44</f>
        <v>14</v>
      </c>
      <c r="G71" s="103">
        <f t="shared" si="8"/>
        <v>12.6</v>
      </c>
      <c r="H71" s="103">
        <f t="shared" si="9"/>
        <v>14.700000000000001</v>
      </c>
      <c r="I71" s="102"/>
      <c r="L71" s="134"/>
    </row>
    <row r="72" spans="1:12" x14ac:dyDescent="0.15">
      <c r="A72" s="98">
        <v>30</v>
      </c>
      <c r="B72" s="98">
        <v>50</v>
      </c>
      <c r="C72" s="98">
        <v>6</v>
      </c>
      <c r="D72" s="98" t="str">
        <f>+Pizza!D47</f>
        <v xml:space="preserve">Suédoise </v>
      </c>
      <c r="E72" s="102"/>
      <c r="F72" s="103">
        <f>+Pizza!C48</f>
        <v>15</v>
      </c>
      <c r="G72" s="103">
        <f t="shared" si="8"/>
        <v>13.5</v>
      </c>
      <c r="H72" s="103">
        <f t="shared" si="9"/>
        <v>15.75</v>
      </c>
      <c r="I72" s="102"/>
      <c r="L72" s="134"/>
    </row>
    <row r="73" spans="1:12" ht="16" x14ac:dyDescent="0.3">
      <c r="D73" s="158" t="str">
        <f>D64</f>
        <v>Prix moyen offert (PmO)</v>
      </c>
      <c r="E73" s="107"/>
      <c r="F73" s="171">
        <v>0</v>
      </c>
      <c r="G73" s="171">
        <v>0</v>
      </c>
      <c r="H73" s="171">
        <v>0</v>
      </c>
      <c r="I73" s="107"/>
      <c r="L73" s="134"/>
    </row>
    <row r="74" spans="1:12" x14ac:dyDescent="0.15">
      <c r="B74" s="98" t="s">
        <v>0</v>
      </c>
      <c r="E74" s="102"/>
      <c r="F74" s="103"/>
      <c r="G74" s="103"/>
      <c r="H74" s="103"/>
      <c r="L74" s="134"/>
    </row>
    <row r="75" spans="1:12" ht="18" x14ac:dyDescent="0.2">
      <c r="D75" s="101" t="str">
        <f>+'Les saveurs du monde'!D1</f>
        <v>Saveurs du monde</v>
      </c>
      <c r="E75" s="102"/>
      <c r="F75" s="103"/>
      <c r="G75" s="103"/>
      <c r="H75" s="103"/>
      <c r="L75" s="134"/>
    </row>
    <row r="76" spans="1:12" x14ac:dyDescent="0.15">
      <c r="A76" s="98">
        <v>31</v>
      </c>
      <c r="B76" s="111">
        <v>51</v>
      </c>
      <c r="C76" s="111">
        <v>1</v>
      </c>
      <c r="D76" s="111" t="str">
        <f>+'Les saveurs du monde'!D4</f>
        <v>Cassoulet de porc aux saveurs du Brésil</v>
      </c>
      <c r="E76" s="112"/>
      <c r="F76" s="150">
        <f>+'Les saveurs du monde'!C5</f>
        <v>13</v>
      </c>
      <c r="G76" s="150">
        <f>0.9*F76</f>
        <v>11.700000000000001</v>
      </c>
      <c r="H76" s="150">
        <f>1.05*F76</f>
        <v>13.65</v>
      </c>
      <c r="I76" s="112"/>
      <c r="K76" s="105"/>
      <c r="L76" s="137"/>
    </row>
    <row r="77" spans="1:12" x14ac:dyDescent="0.15">
      <c r="A77" s="98">
        <v>33</v>
      </c>
      <c r="B77" s="98">
        <v>52</v>
      </c>
      <c r="C77" s="98">
        <v>2</v>
      </c>
      <c r="D77" s="98" t="str">
        <f>+'Les saveurs du monde'!D8</f>
        <v xml:space="preserve">Crevettes poêlées aux saveurs exotiques </v>
      </c>
      <c r="E77" s="112"/>
      <c r="F77" s="103">
        <f>+'Les saveurs du monde'!C9</f>
        <v>23</v>
      </c>
      <c r="G77" s="150">
        <f t="shared" ref="G77:G85" si="10">0.9*F77</f>
        <v>20.7</v>
      </c>
      <c r="H77" s="150">
        <f t="shared" ref="H77:H85" si="11">1.05*F77</f>
        <v>24.150000000000002</v>
      </c>
      <c r="I77" s="102"/>
      <c r="K77" s="105"/>
      <c r="L77" s="137"/>
    </row>
    <row r="78" spans="1:12" x14ac:dyDescent="0.15">
      <c r="A78" s="98">
        <v>34</v>
      </c>
      <c r="B78" s="98">
        <v>53</v>
      </c>
      <c r="C78" s="98">
        <v>3</v>
      </c>
      <c r="D78" s="98" t="str">
        <f>+'Les saveurs du monde'!D12</f>
        <v>Filet mignon de bœuf Angus sauce à la périgourdine</v>
      </c>
      <c r="E78" s="112"/>
      <c r="F78" s="103">
        <f>+'Les saveurs du monde'!C13</f>
        <v>24</v>
      </c>
      <c r="G78" s="150">
        <f t="shared" si="10"/>
        <v>21.6</v>
      </c>
      <c r="H78" s="150">
        <f t="shared" si="11"/>
        <v>25.200000000000003</v>
      </c>
      <c r="I78" s="102"/>
      <c r="K78" s="105"/>
      <c r="L78" s="138"/>
    </row>
    <row r="79" spans="1:12" x14ac:dyDescent="0.15">
      <c r="A79" s="98">
        <v>35</v>
      </c>
      <c r="B79" s="98">
        <v>54</v>
      </c>
      <c r="C79" s="98">
        <v>4</v>
      </c>
      <c r="D79" s="98" t="str">
        <f>+'Les saveurs du monde'!D16</f>
        <v xml:space="preserve">Bavette Le 755 </v>
      </c>
      <c r="E79" s="112"/>
      <c r="F79" s="103">
        <f>+'Les saveurs du monde'!C17</f>
        <v>17</v>
      </c>
      <c r="G79" s="150">
        <f t="shared" si="10"/>
        <v>15.3</v>
      </c>
      <c r="H79" s="150">
        <f t="shared" si="11"/>
        <v>17.850000000000001</v>
      </c>
      <c r="I79" s="102"/>
      <c r="K79" s="105"/>
      <c r="L79" s="137"/>
    </row>
    <row r="80" spans="1:12" x14ac:dyDescent="0.15">
      <c r="A80" s="98">
        <v>36</v>
      </c>
      <c r="B80" s="98">
        <v>55</v>
      </c>
      <c r="C80" s="98">
        <v>5</v>
      </c>
      <c r="D80" s="98" t="str">
        <f>+'Les saveurs du monde'!D21</f>
        <v xml:space="preserve">Pad thaï au poulet </v>
      </c>
      <c r="E80" s="112"/>
      <c r="F80" s="103">
        <f>+'Les saveurs du monde'!C22</f>
        <v>13</v>
      </c>
      <c r="G80" s="150">
        <f t="shared" si="10"/>
        <v>11.700000000000001</v>
      </c>
      <c r="H80" s="150">
        <f t="shared" si="11"/>
        <v>13.65</v>
      </c>
      <c r="I80" s="102"/>
      <c r="L80" s="134"/>
    </row>
    <row r="81" spans="1:19" x14ac:dyDescent="0.15">
      <c r="A81" s="98">
        <v>37</v>
      </c>
      <c r="B81" s="98">
        <v>56</v>
      </c>
      <c r="C81" s="98">
        <v>6</v>
      </c>
      <c r="D81" s="98" t="str">
        <f>+'Les saveurs du monde'!D25</f>
        <v>Poulet Général Tao</v>
      </c>
      <c r="E81" s="112"/>
      <c r="F81" s="103">
        <f>+'Les saveurs du monde'!C26</f>
        <v>15</v>
      </c>
      <c r="G81" s="150">
        <f t="shared" si="10"/>
        <v>13.5</v>
      </c>
      <c r="H81" s="150">
        <f t="shared" si="11"/>
        <v>15.75</v>
      </c>
      <c r="I81" s="102"/>
      <c r="L81" s="134"/>
    </row>
    <row r="82" spans="1:19" x14ac:dyDescent="0.15">
      <c r="A82" s="98">
        <v>38</v>
      </c>
      <c r="B82" s="98">
        <v>57</v>
      </c>
      <c r="C82" s="98">
        <v>7</v>
      </c>
      <c r="D82" s="98" t="str">
        <f>+'Les saveurs du monde'!D28</f>
        <v>Saumon de Madagascar  ♥♥♥</v>
      </c>
      <c r="E82" s="112"/>
      <c r="F82" s="103">
        <f>+'Les saveurs du monde'!C29</f>
        <v>20</v>
      </c>
      <c r="G82" s="150">
        <f t="shared" si="10"/>
        <v>18</v>
      </c>
      <c r="H82" s="150">
        <f t="shared" si="11"/>
        <v>21</v>
      </c>
      <c r="I82" s="102"/>
      <c r="L82" s="134"/>
    </row>
    <row r="83" spans="1:19" x14ac:dyDescent="0.15">
      <c r="A83" s="98">
        <v>39</v>
      </c>
      <c r="B83" s="98">
        <v>58</v>
      </c>
      <c r="C83" s="98">
        <v>8</v>
      </c>
      <c r="D83" s="98" t="str">
        <f>+'Les saveurs du monde'!D32</f>
        <v>Tartare de bœuf angus à la thaï</v>
      </c>
      <c r="E83" s="112"/>
      <c r="F83" s="103">
        <f>+'Les saveurs du monde'!C33</f>
        <v>18</v>
      </c>
      <c r="G83" s="150">
        <f t="shared" si="10"/>
        <v>16.2</v>
      </c>
      <c r="H83" s="150">
        <f t="shared" si="11"/>
        <v>18.900000000000002</v>
      </c>
      <c r="I83" s="102"/>
      <c r="L83" s="134"/>
    </row>
    <row r="84" spans="1:19" x14ac:dyDescent="0.15">
      <c r="A84" s="98">
        <v>40</v>
      </c>
      <c r="B84" s="98">
        <v>59</v>
      </c>
      <c r="C84" s="98">
        <v>9</v>
      </c>
      <c r="D84" s="98" t="str">
        <f>+'Les saveurs du monde'!D36</f>
        <v>Tartare de saumon frais et sa mayonnaise au yuzu</v>
      </c>
      <c r="E84" s="112"/>
      <c r="F84" s="103">
        <f>+'Les saveurs du monde'!C37</f>
        <v>17</v>
      </c>
      <c r="G84" s="150">
        <f t="shared" si="10"/>
        <v>15.3</v>
      </c>
      <c r="H84" s="150">
        <f t="shared" si="11"/>
        <v>17.850000000000001</v>
      </c>
      <c r="I84" s="102"/>
      <c r="L84" s="134"/>
    </row>
    <row r="85" spans="1:19" x14ac:dyDescent="0.15">
      <c r="A85" s="98">
        <v>41</v>
      </c>
      <c r="B85" s="98">
        <v>60</v>
      </c>
      <c r="C85" s="98">
        <v>10</v>
      </c>
      <c r="D85" s="98" t="str">
        <f>+'Les saveurs du monde'!D40</f>
        <v>Trio de saucisses</v>
      </c>
      <c r="E85" s="112"/>
      <c r="F85" s="103">
        <f>+'Les saveurs du monde'!C41</f>
        <v>13</v>
      </c>
      <c r="G85" s="150">
        <f t="shared" si="10"/>
        <v>11.700000000000001</v>
      </c>
      <c r="H85" s="150">
        <f t="shared" si="11"/>
        <v>13.65</v>
      </c>
      <c r="I85" s="102"/>
      <c r="L85" s="134"/>
    </row>
    <row r="86" spans="1:19" ht="16" x14ac:dyDescent="0.3">
      <c r="D86" s="158" t="str">
        <f>D73</f>
        <v>Prix moyen offert (PmO)</v>
      </c>
      <c r="E86" s="107"/>
      <c r="F86" s="171">
        <v>0</v>
      </c>
      <c r="G86" s="171">
        <v>0</v>
      </c>
      <c r="H86" s="171">
        <v>0</v>
      </c>
      <c r="I86" s="107"/>
      <c r="L86" s="134"/>
    </row>
    <row r="87" spans="1:19" x14ac:dyDescent="0.15">
      <c r="E87" s="102"/>
      <c r="F87" s="103"/>
      <c r="G87" s="103"/>
      <c r="H87" s="103"/>
      <c r="L87" s="134"/>
    </row>
    <row r="88" spans="1:19" ht="18" x14ac:dyDescent="0.2">
      <c r="D88" s="101" t="str">
        <f>+Gâteries!C1</f>
        <v>Gâteries juste pour le plaisir</v>
      </c>
      <c r="E88" s="102"/>
      <c r="F88" s="103"/>
      <c r="G88" s="103"/>
      <c r="H88" s="103"/>
      <c r="L88" s="134"/>
    </row>
    <row r="89" spans="1:19" x14ac:dyDescent="0.15">
      <c r="A89" s="98">
        <v>42</v>
      </c>
      <c r="B89" s="98">
        <v>61</v>
      </c>
      <c r="C89" s="98">
        <v>1</v>
      </c>
      <c r="D89" s="98" t="str">
        <f>+Gâteries!C5</f>
        <v xml:space="preserve">Tiramisu de grand-maman Corleone </v>
      </c>
      <c r="E89" s="102"/>
      <c r="F89" s="103">
        <f>+Gâteries!B6</f>
        <v>8</v>
      </c>
      <c r="G89" s="103">
        <f>0.9*F89</f>
        <v>7.2</v>
      </c>
      <c r="H89" s="103">
        <f>1.05*F89</f>
        <v>8.4</v>
      </c>
      <c r="I89" s="102"/>
      <c r="K89" s="105"/>
      <c r="L89" s="137"/>
    </row>
    <row r="90" spans="1:19" x14ac:dyDescent="0.15">
      <c r="A90" s="98">
        <v>43</v>
      </c>
      <c r="B90" s="98">
        <v>62</v>
      </c>
      <c r="C90" s="98">
        <v>2</v>
      </c>
      <c r="D90" s="98" t="str">
        <f>+Gâteries!C11</f>
        <v>Le Belge</v>
      </c>
      <c r="E90" s="102"/>
      <c r="F90" s="103">
        <f>+Gâteries!B12</f>
        <v>9</v>
      </c>
      <c r="G90" s="103">
        <f>0.9*F90</f>
        <v>8.1</v>
      </c>
      <c r="H90" s="103">
        <f>1.05*F90</f>
        <v>9.4500000000000011</v>
      </c>
      <c r="I90" s="102"/>
      <c r="K90" s="105"/>
      <c r="L90" s="137"/>
    </row>
    <row r="91" spans="1:19" x14ac:dyDescent="0.15">
      <c r="A91" s="98">
        <v>44</v>
      </c>
      <c r="B91" s="98">
        <v>63</v>
      </c>
      <c r="C91" s="98">
        <v>3</v>
      </c>
      <c r="D91" s="98" t="str">
        <f>+Gâteries!C15</f>
        <v xml:space="preserve">Crème brûlée au Bailey's </v>
      </c>
      <c r="E91" s="102"/>
      <c r="F91" s="103">
        <f>+Gâteries!B16</f>
        <v>6</v>
      </c>
      <c r="G91" s="103">
        <f>0.9*F91</f>
        <v>5.4</v>
      </c>
      <c r="H91" s="103">
        <f>1.05*F91</f>
        <v>6.3000000000000007</v>
      </c>
      <c r="I91" s="102"/>
      <c r="K91" s="105"/>
      <c r="L91" s="138"/>
    </row>
    <row r="92" spans="1:19" x14ac:dyDescent="0.15">
      <c r="A92" s="98">
        <v>45</v>
      </c>
      <c r="B92" s="98">
        <v>64</v>
      </c>
      <c r="C92" s="98">
        <v>4</v>
      </c>
      <c r="D92" s="98" t="str">
        <f>+Gâteries!C19</f>
        <v>Le New-Yorkais</v>
      </c>
      <c r="E92" s="102"/>
      <c r="F92" s="103">
        <f>+Gâteries!B19</f>
        <v>8</v>
      </c>
      <c r="G92" s="103">
        <f>0.9*F92</f>
        <v>7.2</v>
      </c>
      <c r="H92" s="103">
        <f>1.05*F92</f>
        <v>8.4</v>
      </c>
      <c r="I92" s="102"/>
      <c r="K92" s="105"/>
      <c r="L92" s="137"/>
    </row>
    <row r="93" spans="1:19" ht="16" x14ac:dyDescent="0.3">
      <c r="D93" s="158" t="str">
        <f>D86</f>
        <v>Prix moyen offert (PmO)</v>
      </c>
      <c r="E93" s="107"/>
      <c r="F93" s="171">
        <v>0</v>
      </c>
      <c r="G93" s="171">
        <v>0</v>
      </c>
      <c r="H93" s="171">
        <v>0</v>
      </c>
      <c r="I93" s="107"/>
      <c r="L93" s="134"/>
    </row>
    <row r="94" spans="1:19" x14ac:dyDescent="0.15">
      <c r="E94" s="102"/>
      <c r="F94" s="103"/>
      <c r="G94" s="103"/>
      <c r="H94" s="103"/>
      <c r="L94" s="134"/>
    </row>
    <row r="95" spans="1:19" ht="18" x14ac:dyDescent="0.2">
      <c r="D95" s="101" t="str">
        <f>+Gâteries!C26</f>
        <v>Le monde des fromages</v>
      </c>
      <c r="E95" s="102"/>
      <c r="F95" s="103"/>
      <c r="G95" s="103"/>
      <c r="H95" s="103"/>
      <c r="L95" s="134"/>
    </row>
    <row r="96" spans="1:19" x14ac:dyDescent="0.15">
      <c r="A96" s="98">
        <v>46</v>
      </c>
      <c r="B96" s="98">
        <v>65</v>
      </c>
      <c r="C96" s="98">
        <v>1</v>
      </c>
      <c r="D96" s="98" t="str">
        <f>+Gâteries!C26</f>
        <v>Le monde des fromages</v>
      </c>
      <c r="E96" s="102"/>
      <c r="F96" s="103">
        <f>+Gâteries!B27</f>
        <v>6</v>
      </c>
      <c r="G96" s="103">
        <f>0.9*F96</f>
        <v>5.4</v>
      </c>
      <c r="H96" s="103">
        <f>1.05*F96</f>
        <v>6.3000000000000007</v>
      </c>
      <c r="I96" s="102"/>
      <c r="K96" s="136"/>
      <c r="L96" s="139"/>
      <c r="S96" s="110"/>
    </row>
    <row r="97" spans="2:20" ht="16" x14ac:dyDescent="0.3">
      <c r="D97" s="158" t="str">
        <f>D86</f>
        <v>Prix moyen offert (PmO)</v>
      </c>
      <c r="E97" s="107"/>
      <c r="F97" s="171">
        <v>0</v>
      </c>
      <c r="G97" s="171">
        <v>0</v>
      </c>
      <c r="H97" s="171">
        <v>0</v>
      </c>
      <c r="I97" s="107"/>
      <c r="K97" s="136"/>
      <c r="L97" s="139"/>
      <c r="M97"/>
      <c r="N97"/>
      <c r="O97"/>
      <c r="P97"/>
      <c r="Q97"/>
      <c r="R97"/>
      <c r="S97"/>
      <c r="T97"/>
    </row>
    <row r="98" spans="2:20" ht="16" x14ac:dyDescent="0.3">
      <c r="D98" s="105"/>
      <c r="E98" s="107"/>
      <c r="F98" s="106"/>
      <c r="G98" s="155"/>
      <c r="H98" s="106"/>
      <c r="I98" s="107"/>
      <c r="K98" s="136"/>
      <c r="L98" s="140"/>
      <c r="M98"/>
      <c r="N98"/>
      <c r="O98"/>
      <c r="P98"/>
      <c r="Q98"/>
      <c r="R98"/>
      <c r="S98"/>
      <c r="T98"/>
    </row>
    <row r="99" spans="2:20" ht="17" thickBot="1" x14ac:dyDescent="0.35">
      <c r="D99" s="105"/>
      <c r="E99" s="107"/>
      <c r="F99" s="106"/>
      <c r="G99" s="155"/>
      <c r="H99" s="106"/>
      <c r="I99" s="107"/>
      <c r="K99" s="105"/>
      <c r="L99" s="138"/>
      <c r="M99"/>
      <c r="N99"/>
      <c r="O99"/>
      <c r="P99"/>
      <c r="Q99"/>
      <c r="R99"/>
      <c r="S99"/>
      <c r="T99"/>
    </row>
    <row r="100" spans="2:20" ht="17" thickTop="1" x14ac:dyDescent="0.3">
      <c r="C100" s="118"/>
      <c r="D100" s="119"/>
      <c r="E100" s="120"/>
      <c r="F100" s="151"/>
      <c r="G100" s="156"/>
      <c r="H100" s="151"/>
      <c r="I100" s="144"/>
      <c r="J100" s="126"/>
      <c r="M100"/>
      <c r="N100"/>
      <c r="O100"/>
      <c r="P100"/>
      <c r="Q100"/>
      <c r="R100"/>
      <c r="S100"/>
      <c r="T100"/>
    </row>
    <row r="101" spans="2:20" ht="19" thickBot="1" x14ac:dyDescent="0.35">
      <c r="C101" s="121"/>
      <c r="D101" s="170" t="s">
        <v>219</v>
      </c>
      <c r="E101" s="166"/>
      <c r="F101" s="168"/>
      <c r="G101" s="169"/>
      <c r="H101" s="168"/>
      <c r="I101" s="167"/>
      <c r="J101" s="126"/>
      <c r="M101"/>
      <c r="N101"/>
      <c r="O101"/>
      <c r="P101"/>
      <c r="Q101"/>
      <c r="R101"/>
      <c r="S101"/>
      <c r="T101"/>
    </row>
    <row r="102" spans="2:20" ht="15" thickTop="1" thickBot="1" x14ac:dyDescent="0.2">
      <c r="C102" s="121"/>
      <c r="D102" s="122" t="s">
        <v>0</v>
      </c>
      <c r="E102" s="143"/>
      <c r="F102" s="131" t="s">
        <v>150</v>
      </c>
      <c r="G102" s="131" t="str">
        <f>F102</f>
        <v>PmO</v>
      </c>
      <c r="H102" s="130" t="str">
        <f>G102</f>
        <v>PmO</v>
      </c>
      <c r="I102" s="143"/>
      <c r="J102" s="126"/>
      <c r="M102"/>
      <c r="N102"/>
      <c r="O102"/>
      <c r="P102"/>
      <c r="Q102"/>
      <c r="R102"/>
      <c r="S102"/>
      <c r="T102"/>
    </row>
    <row r="103" spans="2:20" ht="19" thickTop="1" x14ac:dyDescent="0.2">
      <c r="C103" s="121"/>
      <c r="D103" s="123" t="s">
        <v>177</v>
      </c>
      <c r="E103" s="124"/>
      <c r="F103" s="152"/>
      <c r="G103" s="152"/>
      <c r="H103" s="152"/>
      <c r="I103" s="125"/>
      <c r="J103" s="126"/>
      <c r="K103" s="136"/>
      <c r="L103" s="139"/>
      <c r="M103"/>
      <c r="N103"/>
      <c r="O103"/>
      <c r="P103"/>
      <c r="Q103"/>
      <c r="R103"/>
      <c r="S103"/>
      <c r="T103"/>
    </row>
    <row r="104" spans="2:20" ht="19" x14ac:dyDescent="0.35">
      <c r="C104" s="121"/>
      <c r="D104" s="160" t="str">
        <f>D97</f>
        <v>Prix moyen offert (PmO)</v>
      </c>
      <c r="E104" s="132"/>
      <c r="F104" s="173">
        <v>0</v>
      </c>
      <c r="G104" s="173">
        <v>0</v>
      </c>
      <c r="H104" s="173">
        <v>0</v>
      </c>
      <c r="I104" s="145"/>
      <c r="J104" s="126"/>
      <c r="K104" s="136"/>
      <c r="L104" s="139"/>
      <c r="M104"/>
      <c r="N104"/>
      <c r="O104"/>
      <c r="P104"/>
      <c r="Q104"/>
      <c r="R104"/>
      <c r="S104"/>
      <c r="T104"/>
    </row>
    <row r="105" spans="2:20" ht="16" x14ac:dyDescent="0.2">
      <c r="C105" s="121"/>
      <c r="D105" s="126"/>
      <c r="E105" s="133"/>
      <c r="F105" s="133"/>
      <c r="G105" s="133"/>
      <c r="H105" s="133"/>
      <c r="I105" s="146"/>
      <c r="J105" s="126"/>
      <c r="K105" s="136"/>
      <c r="L105" s="140"/>
      <c r="M105"/>
      <c r="N105"/>
      <c r="O105"/>
      <c r="P105"/>
      <c r="Q105"/>
      <c r="R105"/>
      <c r="S105"/>
      <c r="T105"/>
    </row>
    <row r="106" spans="2:20" ht="18" x14ac:dyDescent="0.2">
      <c r="C106" s="121"/>
      <c r="D106" s="123" t="s">
        <v>152</v>
      </c>
      <c r="E106" s="133"/>
      <c r="F106" s="133"/>
      <c r="G106" s="133"/>
      <c r="H106" s="133"/>
      <c r="I106" s="146"/>
      <c r="J106" s="126"/>
      <c r="K106" s="136"/>
      <c r="L106" s="139"/>
      <c r="M106"/>
      <c r="N106"/>
      <c r="O106"/>
      <c r="P106"/>
      <c r="Q106"/>
      <c r="R106"/>
      <c r="S106"/>
      <c r="T106"/>
    </row>
    <row r="107" spans="2:20" ht="19" x14ac:dyDescent="0.35">
      <c r="C107" s="121"/>
      <c r="D107" s="160" t="str">
        <f>D104</f>
        <v>Prix moyen offert (PmO)</v>
      </c>
      <c r="E107" s="132"/>
      <c r="F107" s="174">
        <v>0</v>
      </c>
      <c r="G107" s="174">
        <v>0</v>
      </c>
      <c r="H107" s="174">
        <v>0</v>
      </c>
      <c r="I107" s="145"/>
      <c r="J107" s="126"/>
      <c r="K107"/>
      <c r="L107"/>
      <c r="M107"/>
      <c r="N107"/>
      <c r="O107"/>
      <c r="P107"/>
      <c r="Q107"/>
      <c r="R107"/>
      <c r="S107"/>
      <c r="T107"/>
    </row>
    <row r="108" spans="2:20" ht="14" thickBot="1" x14ac:dyDescent="0.2">
      <c r="C108" s="127"/>
      <c r="D108" s="128"/>
      <c r="E108" s="128"/>
      <c r="F108" s="153"/>
      <c r="G108" s="157"/>
      <c r="H108" s="157"/>
      <c r="I108" s="129"/>
      <c r="J108" s="126"/>
      <c r="K108" s="136"/>
      <c r="L108" s="139"/>
      <c r="M108"/>
      <c r="N108"/>
      <c r="O108"/>
      <c r="P108"/>
      <c r="Q108"/>
      <c r="R108"/>
      <c r="S108"/>
      <c r="T108"/>
    </row>
    <row r="109" spans="2:20" ht="14" thickTop="1" x14ac:dyDescent="0.15">
      <c r="F109" s="134" t="s">
        <v>0</v>
      </c>
      <c r="G109" s="103"/>
      <c r="H109" s="103"/>
      <c r="K109" s="136"/>
      <c r="L109" s="139"/>
      <c r="M109"/>
      <c r="N109"/>
      <c r="O109"/>
      <c r="P109"/>
      <c r="Q109"/>
      <c r="R109"/>
      <c r="S109"/>
      <c r="T109"/>
    </row>
    <row r="110" spans="2:20" ht="44" x14ac:dyDescent="0.65">
      <c r="D110" s="29" t="s">
        <v>147</v>
      </c>
      <c r="E110" s="107"/>
      <c r="F110" s="106"/>
      <c r="G110" s="155"/>
      <c r="H110" s="106"/>
      <c r="K110" s="136"/>
      <c r="L110" s="140"/>
      <c r="M110"/>
      <c r="N110"/>
      <c r="O110"/>
      <c r="P110"/>
      <c r="Q110"/>
      <c r="R110"/>
      <c r="S110"/>
      <c r="T110"/>
    </row>
    <row r="111" spans="2:20" ht="16" x14ac:dyDescent="0.3">
      <c r="B111" s="98">
        <v>66</v>
      </c>
      <c r="C111" s="98">
        <v>1</v>
      </c>
      <c r="D111" s="104" t="str">
        <f>'La Boutique'!D4</f>
        <v xml:space="preserve">Tee-Shirt Le 755 / 100 % coton </v>
      </c>
      <c r="E111" s="107"/>
      <c r="F111" s="154">
        <f>'La Boutique'!C5</f>
        <v>13</v>
      </c>
      <c r="G111" s="154">
        <f>F111</f>
        <v>13</v>
      </c>
      <c r="H111" s="154">
        <f>+F111</f>
        <v>13</v>
      </c>
      <c r="K111" s="136"/>
      <c r="L111" s="139"/>
      <c r="M111"/>
      <c r="N111"/>
      <c r="O111"/>
      <c r="P111"/>
      <c r="Q111"/>
      <c r="R111"/>
      <c r="S111"/>
      <c r="T111"/>
    </row>
    <row r="112" spans="2:20" ht="16" x14ac:dyDescent="0.3">
      <c r="B112" s="98">
        <v>67</v>
      </c>
      <c r="C112" s="98">
        <v>2</v>
      </c>
      <c r="D112" s="149" t="str">
        <f>'La Boutique'!D8</f>
        <v>Veste Le 755 pour homme</v>
      </c>
      <c r="E112" s="107"/>
      <c r="F112" s="154">
        <f>'La Boutique'!C9</f>
        <v>80</v>
      </c>
      <c r="G112" s="154">
        <f t="shared" ref="G112:G120" si="12">F112</f>
        <v>80</v>
      </c>
      <c r="H112" s="154">
        <f t="shared" ref="H112:H119" si="13">+F112</f>
        <v>80</v>
      </c>
    </row>
    <row r="113" spans="2:8" ht="16" x14ac:dyDescent="0.3">
      <c r="B113" s="98">
        <v>68</v>
      </c>
      <c r="C113" s="98">
        <v>3</v>
      </c>
      <c r="D113" s="104" t="str">
        <f>'La Boutique'!D12</f>
        <v>Veste Le 755 pour femme</v>
      </c>
      <c r="E113" s="107"/>
      <c r="F113" s="154">
        <f>'La Boutique'!C13</f>
        <v>80</v>
      </c>
      <c r="G113" s="154">
        <f t="shared" si="12"/>
        <v>80</v>
      </c>
      <c r="H113" s="154">
        <f t="shared" si="13"/>
        <v>80</v>
      </c>
    </row>
    <row r="114" spans="2:8" ht="16" x14ac:dyDescent="0.3">
      <c r="B114" s="98">
        <v>69</v>
      </c>
      <c r="C114" s="98">
        <v>4</v>
      </c>
      <c r="D114" s="104" t="str">
        <f>'La Boutique'!D16</f>
        <v>Verre à Vin Le 755</v>
      </c>
      <c r="E114" s="107"/>
      <c r="F114" s="154">
        <f>'La Boutique'!C17</f>
        <v>10</v>
      </c>
      <c r="G114" s="154">
        <f t="shared" si="12"/>
        <v>10</v>
      </c>
      <c r="H114" s="154">
        <f t="shared" si="13"/>
        <v>10</v>
      </c>
    </row>
    <row r="115" spans="2:8" ht="16" x14ac:dyDescent="0.3">
      <c r="B115" s="98">
        <v>70</v>
      </c>
      <c r="C115" s="98">
        <v>5</v>
      </c>
      <c r="D115" s="104" t="str">
        <f>'La Boutique'!D20</f>
        <v>Couverture Le 755</v>
      </c>
      <c r="E115" s="107"/>
      <c r="F115" s="154">
        <f>'La Boutique'!C21</f>
        <v>38</v>
      </c>
      <c r="G115" s="154">
        <f t="shared" si="12"/>
        <v>38</v>
      </c>
      <c r="H115" s="154">
        <f t="shared" si="13"/>
        <v>38</v>
      </c>
    </row>
    <row r="116" spans="2:8" ht="16" x14ac:dyDescent="0.3">
      <c r="B116" s="98">
        <v>71</v>
      </c>
      <c r="C116" s="98">
        <v>6</v>
      </c>
      <c r="D116" s="104" t="str">
        <f>'La Boutique'!D24</f>
        <v>Casquette Le 755</v>
      </c>
      <c r="E116" s="107"/>
      <c r="F116" s="154">
        <f>'La Boutique'!C25</f>
        <v>18</v>
      </c>
      <c r="G116" s="154">
        <f t="shared" si="12"/>
        <v>18</v>
      </c>
      <c r="H116" s="154">
        <f t="shared" si="13"/>
        <v>18</v>
      </c>
    </row>
    <row r="117" spans="2:8" ht="16" x14ac:dyDescent="0.3">
      <c r="B117" s="98">
        <v>72</v>
      </c>
      <c r="C117" s="98">
        <v>7</v>
      </c>
      <c r="D117" s="149" t="str">
        <f>'La Boutique'!D27</f>
        <v>Parapluie Le 755</v>
      </c>
      <c r="E117" s="107"/>
      <c r="F117" s="154">
        <f>'La Boutique'!C28</f>
        <v>28</v>
      </c>
      <c r="G117" s="154">
        <f t="shared" si="12"/>
        <v>28</v>
      </c>
      <c r="H117" s="154">
        <f t="shared" si="13"/>
        <v>28</v>
      </c>
    </row>
    <row r="118" spans="2:8" ht="16" x14ac:dyDescent="0.3">
      <c r="B118" s="98">
        <v>73</v>
      </c>
      <c r="C118" s="98">
        <v>8</v>
      </c>
      <c r="D118" s="104" t="str">
        <f>'La Boutique'!D31</f>
        <v>Sac Collection Le 755</v>
      </c>
      <c r="E118" s="107"/>
      <c r="F118" s="154">
        <f>'La Boutique'!C32</f>
        <v>12</v>
      </c>
      <c r="G118" s="154">
        <f t="shared" si="12"/>
        <v>12</v>
      </c>
      <c r="H118" s="154">
        <f t="shared" si="13"/>
        <v>12</v>
      </c>
    </row>
    <row r="119" spans="2:8" ht="16" x14ac:dyDescent="0.3">
      <c r="B119" s="98">
        <v>74</v>
      </c>
      <c r="C119" s="98">
        <v>9</v>
      </c>
      <c r="D119" s="149" t="str">
        <f>'La Boutique'!D35</f>
        <v>Tablier Le 755</v>
      </c>
      <c r="E119" s="107"/>
      <c r="F119" s="154">
        <f>'La Boutique'!C36</f>
        <v>15</v>
      </c>
      <c r="G119" s="154">
        <f t="shared" si="12"/>
        <v>15</v>
      </c>
      <c r="H119" s="154">
        <f t="shared" si="13"/>
        <v>15</v>
      </c>
    </row>
    <row r="120" spans="2:8" ht="16" x14ac:dyDescent="0.3">
      <c r="B120" s="98">
        <v>75</v>
      </c>
      <c r="C120" s="98">
        <v>10</v>
      </c>
      <c r="D120" s="104" t="str">
        <f>'La Boutique'!D39</f>
        <v>Porte clefs Le 755</v>
      </c>
      <c r="E120" s="107"/>
      <c r="F120" s="154">
        <f>'La Boutique'!C40</f>
        <v>3</v>
      </c>
      <c r="G120" s="154">
        <f t="shared" si="12"/>
        <v>3</v>
      </c>
      <c r="H120" s="154">
        <f>+F120</f>
        <v>3</v>
      </c>
    </row>
    <row r="121" spans="2:8" ht="16" x14ac:dyDescent="0.3">
      <c r="B121" s="98" t="s">
        <v>0</v>
      </c>
      <c r="C121" s="98" t="s">
        <v>0</v>
      </c>
      <c r="D121" s="158" t="str">
        <f>D107</f>
        <v>Prix moyen offert (PmO)</v>
      </c>
      <c r="E121" s="107"/>
      <c r="F121" s="171">
        <v>0</v>
      </c>
      <c r="G121" s="171">
        <v>0</v>
      </c>
      <c r="H121" s="171">
        <v>0</v>
      </c>
    </row>
    <row r="122" spans="2:8" x14ac:dyDescent="0.15">
      <c r="E122" s="102"/>
      <c r="F122" s="134"/>
      <c r="G122" s="103"/>
      <c r="H122" s="103"/>
    </row>
    <row r="123" spans="2:8" x14ac:dyDescent="0.15">
      <c r="E123" s="102"/>
      <c r="F123" s="134"/>
      <c r="G123" s="103"/>
      <c r="H123" s="103"/>
    </row>
    <row r="124" spans="2:8" x14ac:dyDescent="0.15">
      <c r="E124" s="102"/>
      <c r="F124" s="134"/>
      <c r="G124" s="103"/>
      <c r="H124" s="103"/>
    </row>
    <row r="125" spans="2:8" x14ac:dyDescent="0.15">
      <c r="E125" s="102"/>
      <c r="F125" s="134"/>
      <c r="G125" s="103"/>
      <c r="H125" s="103"/>
    </row>
    <row r="126" spans="2:8" x14ac:dyDescent="0.15">
      <c r="E126" s="102"/>
      <c r="F126" s="134"/>
      <c r="G126" s="103"/>
      <c r="H126" s="103"/>
    </row>
    <row r="127" spans="2:8" x14ac:dyDescent="0.15">
      <c r="E127" s="102"/>
      <c r="F127" s="134"/>
      <c r="G127" s="103"/>
      <c r="H127" s="103"/>
    </row>
    <row r="128" spans="2:8" x14ac:dyDescent="0.15">
      <c r="F128" s="134"/>
      <c r="G128" s="103"/>
      <c r="H128" s="103"/>
    </row>
    <row r="129" spans="6:8" x14ac:dyDescent="0.15">
      <c r="F129" s="134"/>
      <c r="G129" s="103"/>
      <c r="H129" s="103"/>
    </row>
  </sheetData>
  <sheetProtection algorithmName="SHA-512" hashValue="lKgKlGP11Cye1ZRqMXqOEyzTJuXMSPs1mZU8XIhbB7KrMjpcXOyA7DPQPpkb0tRJ0jCp29q9r5l+Shj8wO+Z+g==" saltValue="T7Te9W8N1TmdVnNJviJnbA==" spinCount="100000" sheet="1" objects="1" scenarios="1"/>
  <mergeCells count="5">
    <mergeCell ref="E4:E6"/>
    <mergeCell ref="F4:F6"/>
    <mergeCell ref="G4:G6"/>
    <mergeCell ref="H4:H6"/>
    <mergeCell ref="D2:H2"/>
  </mergeCells>
  <pageMargins left="0.78740157499999996" right="0.78740157499999996" top="0.984251969" bottom="0.984251969"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65"/>
  <sheetViews>
    <sheetView showZeros="0" zoomScale="150" zoomScaleNormal="150" workbookViewId="0"/>
  </sheetViews>
  <sheetFormatPr baseColWidth="10" defaultRowHeight="13" x14ac:dyDescent="0.15"/>
  <cols>
    <col min="2" max="2" width="10.83203125" customWidth="1"/>
    <col min="3" max="3" width="7.6640625" style="9" customWidth="1"/>
    <col min="4" max="4" width="79.33203125" customWidth="1"/>
    <col min="5" max="5" width="23.33203125" customWidth="1"/>
    <col min="6" max="6" width="23.83203125" customWidth="1"/>
    <col min="7" max="9" width="56.5" customWidth="1"/>
    <col min="10" max="11" width="10.33203125" customWidth="1"/>
    <col min="12" max="12" width="21.5" customWidth="1"/>
    <col min="13" max="13" width="5.83203125" customWidth="1"/>
  </cols>
  <sheetData>
    <row r="1" spans="2:6" ht="44" x14ac:dyDescent="0.65">
      <c r="D1" s="28" t="s">
        <v>167</v>
      </c>
      <c r="E1" s="147" t="s">
        <v>169</v>
      </c>
      <c r="F1" s="148">
        <f>(+C8+C9+C10+C11+C14+C15+C16+C17+C18+C21+C22+C23+C24+C26+C28+C32+C33+C34+C35)/19</f>
        <v>3.6842105263157894</v>
      </c>
    </row>
    <row r="2" spans="2:6" ht="24" x14ac:dyDescent="0.25">
      <c r="D2" s="26" t="s">
        <v>53</v>
      </c>
    </row>
    <row r="3" spans="2:6" ht="30" x14ac:dyDescent="0.3">
      <c r="D3" s="27" t="s">
        <v>63</v>
      </c>
    </row>
    <row r="4" spans="2:6" ht="20" x14ac:dyDescent="0.2">
      <c r="D4" s="25" t="s">
        <v>64</v>
      </c>
    </row>
    <row r="5" spans="2:6" ht="35" x14ac:dyDescent="0.35">
      <c r="D5" s="32" t="s">
        <v>33</v>
      </c>
    </row>
    <row r="6" spans="2:6" ht="12.75" customHeight="1" x14ac:dyDescent="0.15">
      <c r="D6" s="15" t="s">
        <v>0</v>
      </c>
      <c r="E6" s="4"/>
    </row>
    <row r="7" spans="2:6" ht="15" customHeight="1" x14ac:dyDescent="0.15">
      <c r="D7" s="21" t="s">
        <v>48</v>
      </c>
      <c r="E7" s="4"/>
    </row>
    <row r="8" spans="2:6" ht="15" customHeight="1" x14ac:dyDescent="0.15">
      <c r="B8" s="3"/>
      <c r="C8" s="81">
        <v>5</v>
      </c>
      <c r="D8" s="79" t="s">
        <v>179</v>
      </c>
      <c r="E8" s="3"/>
    </row>
    <row r="9" spans="2:6" ht="15" customHeight="1" x14ac:dyDescent="0.15">
      <c r="B9" s="3"/>
      <c r="C9" s="82">
        <v>4</v>
      </c>
      <c r="D9" s="80" t="s">
        <v>180</v>
      </c>
      <c r="E9" s="3"/>
    </row>
    <row r="10" spans="2:6" ht="15" customHeight="1" x14ac:dyDescent="0.15">
      <c r="B10" s="3"/>
      <c r="C10" s="82">
        <v>3</v>
      </c>
      <c r="D10" s="80" t="s">
        <v>181</v>
      </c>
      <c r="E10" s="3"/>
    </row>
    <row r="11" spans="2:6" ht="15" customHeight="1" x14ac:dyDescent="0.15">
      <c r="B11" s="3"/>
      <c r="C11" s="82">
        <v>3</v>
      </c>
      <c r="D11" s="80" t="s">
        <v>182</v>
      </c>
    </row>
    <row r="12" spans="2:6" ht="15" customHeight="1" x14ac:dyDescent="0.15">
      <c r="B12" s="3"/>
      <c r="C12" s="81"/>
      <c r="E12" s="3"/>
    </row>
    <row r="13" spans="2:6" ht="15" customHeight="1" x14ac:dyDescent="0.15">
      <c r="B13" s="3"/>
      <c r="C13" s="81"/>
      <c r="D13" s="21" t="s">
        <v>50</v>
      </c>
      <c r="E13" s="3"/>
    </row>
    <row r="14" spans="2:6" ht="15" customHeight="1" x14ac:dyDescent="0.15">
      <c r="B14" s="3"/>
      <c r="C14" s="82">
        <v>3</v>
      </c>
      <c r="D14" s="80" t="s">
        <v>183</v>
      </c>
      <c r="E14" s="6"/>
    </row>
    <row r="15" spans="2:6" ht="15" customHeight="1" x14ac:dyDescent="0.15">
      <c r="B15" s="3"/>
      <c r="C15" s="82">
        <v>3</v>
      </c>
      <c r="D15" s="80" t="s">
        <v>184</v>
      </c>
      <c r="E15" s="6"/>
    </row>
    <row r="16" spans="2:6" ht="15" customHeight="1" x14ac:dyDescent="0.15">
      <c r="C16" s="82">
        <v>3</v>
      </c>
      <c r="D16" s="80" t="s">
        <v>185</v>
      </c>
      <c r="E16" s="6"/>
    </row>
    <row r="17" spans="3:7" ht="15" customHeight="1" x14ac:dyDescent="0.15">
      <c r="C17" s="82">
        <v>5</v>
      </c>
      <c r="D17" s="80" t="s">
        <v>186</v>
      </c>
      <c r="E17" s="6"/>
    </row>
    <row r="18" spans="3:7" ht="15" customHeight="1" x14ac:dyDescent="0.15">
      <c r="C18" s="82">
        <v>3</v>
      </c>
      <c r="D18" s="80" t="s">
        <v>153</v>
      </c>
      <c r="E18" s="6"/>
    </row>
    <row r="19" spans="3:7" ht="15" customHeight="1" x14ac:dyDescent="0.15">
      <c r="C19" s="81" t="s">
        <v>0</v>
      </c>
      <c r="D19" s="2" t="s">
        <v>0</v>
      </c>
      <c r="E19" s="6"/>
    </row>
    <row r="20" spans="3:7" ht="15" customHeight="1" x14ac:dyDescent="0.15">
      <c r="C20" s="81"/>
      <c r="D20" s="21" t="s">
        <v>72</v>
      </c>
      <c r="E20" s="6"/>
    </row>
    <row r="21" spans="3:7" ht="15" customHeight="1" x14ac:dyDescent="0.15">
      <c r="C21" s="82">
        <v>3</v>
      </c>
      <c r="D21" s="80" t="s">
        <v>187</v>
      </c>
    </row>
    <row r="22" spans="3:7" ht="15" customHeight="1" x14ac:dyDescent="0.15">
      <c r="C22" s="82">
        <v>3</v>
      </c>
      <c r="D22" s="80" t="s">
        <v>188</v>
      </c>
    </row>
    <row r="23" spans="3:7" ht="15" customHeight="1" x14ac:dyDescent="0.15">
      <c r="C23" s="82">
        <v>3</v>
      </c>
      <c r="D23" s="80" t="s">
        <v>189</v>
      </c>
    </row>
    <row r="24" spans="3:7" ht="15" customHeight="1" x14ac:dyDescent="0.15">
      <c r="C24" s="82">
        <v>3</v>
      </c>
      <c r="D24" s="50" t="s">
        <v>143</v>
      </c>
      <c r="G24" s="2" t="s">
        <v>0</v>
      </c>
    </row>
    <row r="25" spans="3:7" ht="15" customHeight="1" x14ac:dyDescent="0.15">
      <c r="C25" s="82"/>
      <c r="D25" s="50" t="s">
        <v>178</v>
      </c>
      <c r="G25" s="2"/>
    </row>
    <row r="26" spans="3:7" ht="15" customHeight="1" x14ac:dyDescent="0.15">
      <c r="C26" s="82">
        <v>5</v>
      </c>
      <c r="D26" s="50" t="s">
        <v>144</v>
      </c>
    </row>
    <row r="27" spans="3:7" ht="15" customHeight="1" x14ac:dyDescent="0.15">
      <c r="C27" s="81"/>
      <c r="D27" s="80" t="s">
        <v>190</v>
      </c>
    </row>
    <row r="28" spans="3:7" ht="15" customHeight="1" x14ac:dyDescent="0.15">
      <c r="C28" s="82">
        <v>9</v>
      </c>
      <c r="D28" s="72" t="s">
        <v>145</v>
      </c>
    </row>
    <row r="29" spans="3:7" ht="15" customHeight="1" x14ac:dyDescent="0.15">
      <c r="C29" s="82"/>
      <c r="D29" s="72" t="s">
        <v>191</v>
      </c>
    </row>
    <row r="30" spans="3:7" ht="15" customHeight="1" x14ac:dyDescent="0.15">
      <c r="C30" s="81"/>
    </row>
    <row r="31" spans="3:7" ht="15" customHeight="1" x14ac:dyDescent="0.15">
      <c r="C31" s="81"/>
      <c r="D31" s="21" t="s">
        <v>49</v>
      </c>
    </row>
    <row r="32" spans="3:7" ht="15" customHeight="1" x14ac:dyDescent="0.15">
      <c r="C32" s="82">
        <v>3</v>
      </c>
      <c r="D32" s="80" t="s">
        <v>192</v>
      </c>
      <c r="E32" s="6"/>
    </row>
    <row r="33" spans="2:5" ht="15" customHeight="1" x14ac:dyDescent="0.15">
      <c r="C33" s="82">
        <v>3</v>
      </c>
      <c r="D33" s="80" t="s">
        <v>193</v>
      </c>
      <c r="E33" s="6"/>
    </row>
    <row r="34" spans="2:5" ht="15" customHeight="1" x14ac:dyDescent="0.15">
      <c r="C34" s="82">
        <v>3</v>
      </c>
      <c r="D34" s="80" t="s">
        <v>194</v>
      </c>
      <c r="E34" s="6"/>
    </row>
    <row r="35" spans="2:5" ht="15" customHeight="1" x14ac:dyDescent="0.15">
      <c r="C35" s="82">
        <v>3</v>
      </c>
      <c r="D35" s="80" t="s">
        <v>195</v>
      </c>
      <c r="E35" s="6"/>
    </row>
    <row r="36" spans="2:5" ht="15" customHeight="1" x14ac:dyDescent="0.15">
      <c r="C36" s="18"/>
      <c r="D36" s="24"/>
      <c r="E36" s="6"/>
    </row>
    <row r="37" spans="2:5" ht="15" customHeight="1" x14ac:dyDescent="0.15">
      <c r="B37" s="9" t="s">
        <v>19</v>
      </c>
      <c r="C37" s="9" t="s">
        <v>0</v>
      </c>
      <c r="D37" s="71" t="s">
        <v>146</v>
      </c>
      <c r="E37" s="6"/>
    </row>
    <row r="38" spans="2:5" ht="15" customHeight="1" x14ac:dyDescent="0.15">
      <c r="D38" s="6"/>
      <c r="E38" s="6"/>
    </row>
    <row r="39" spans="2:5" x14ac:dyDescent="0.15">
      <c r="C39" s="8"/>
    </row>
    <row r="40" spans="2:5" x14ac:dyDescent="0.15">
      <c r="C40" s="8"/>
    </row>
    <row r="41" spans="2:5" x14ac:dyDescent="0.15">
      <c r="C41" s="8"/>
    </row>
    <row r="42" spans="2:5" x14ac:dyDescent="0.15">
      <c r="C42" s="8"/>
    </row>
    <row r="43" spans="2:5" x14ac:dyDescent="0.15">
      <c r="C43" s="8"/>
    </row>
    <row r="44" spans="2:5" x14ac:dyDescent="0.15">
      <c r="C44" s="8"/>
    </row>
    <row r="45" spans="2:5" x14ac:dyDescent="0.15">
      <c r="C45" s="8"/>
    </row>
    <row r="46" spans="2:5" x14ac:dyDescent="0.15">
      <c r="C46" s="8"/>
    </row>
    <row r="47" spans="2:5" x14ac:dyDescent="0.15">
      <c r="C47" s="8"/>
    </row>
    <row r="48" spans="2:5" x14ac:dyDescent="0.15">
      <c r="C48" s="8"/>
    </row>
    <row r="49" spans="3:3" x14ac:dyDescent="0.15">
      <c r="C49" s="8"/>
    </row>
    <row r="50" spans="3:3" x14ac:dyDescent="0.15">
      <c r="C50" s="8"/>
    </row>
    <row r="51" spans="3:3" x14ac:dyDescent="0.15">
      <c r="C51" s="8"/>
    </row>
    <row r="52" spans="3:3" x14ac:dyDescent="0.15">
      <c r="C52" s="8"/>
    </row>
    <row r="53" spans="3:3" x14ac:dyDescent="0.15">
      <c r="C53" s="8"/>
    </row>
    <row r="54" spans="3:3" x14ac:dyDescent="0.15">
      <c r="C54" s="8"/>
    </row>
    <row r="55" spans="3:3" x14ac:dyDescent="0.15">
      <c r="C55" s="8"/>
    </row>
    <row r="56" spans="3:3" x14ac:dyDescent="0.15">
      <c r="C56" s="8"/>
    </row>
    <row r="57" spans="3:3" x14ac:dyDescent="0.15">
      <c r="C57" s="8"/>
    </row>
    <row r="58" spans="3:3" x14ac:dyDescent="0.15">
      <c r="C58" s="8"/>
    </row>
    <row r="59" spans="3:3" x14ac:dyDescent="0.15">
      <c r="C59" s="8"/>
    </row>
    <row r="60" spans="3:3" x14ac:dyDescent="0.15">
      <c r="C60" s="8"/>
    </row>
    <row r="61" spans="3:3" x14ac:dyDescent="0.15">
      <c r="C61" s="8"/>
    </row>
    <row r="62" spans="3:3" x14ac:dyDescent="0.15">
      <c r="C62" s="8"/>
    </row>
    <row r="63" spans="3:3" x14ac:dyDescent="0.15">
      <c r="C63" s="8"/>
    </row>
    <row r="64" spans="3:3" x14ac:dyDescent="0.15">
      <c r="C64" s="8"/>
    </row>
    <row r="65" spans="3:3" x14ac:dyDescent="0.15">
      <c r="C65" s="8"/>
    </row>
  </sheetData>
  <sheetProtection algorithmName="SHA-512" hashValue="e+P6tngs1B59BBXdOQFWNlrcRv1xffF40/DnALBYBcCP7gnoPR44N1Q2qJum4kgeKBTV7CWH7n0bE/p0FsBVxg==" saltValue="0l+HgdZo/LrteSwaaEL2fw==" spinCount="100000" sheet="1"/>
  <phoneticPr fontId="5"/>
  <hyperlinks>
    <hyperlink ref="E1" r:id="rId1" xr:uid="{00000000-0004-0000-0100-000000000000}"/>
  </hyperlinks>
  <printOptions horizontalCentered="1" verticalCentered="1"/>
  <pageMargins left="0.25" right="0.25" top="0.12" bottom="0.2" header="0" footer="0"/>
  <pageSetup orientation="portrait" horizontalDpi="4294967292" verticalDpi="429496729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7"/>
  <sheetViews>
    <sheetView showGridLines="0" showZeros="0" zoomScale="150" zoomScaleNormal="150" workbookViewId="0"/>
  </sheetViews>
  <sheetFormatPr baseColWidth="10" defaultRowHeight="13" x14ac:dyDescent="0.15"/>
  <cols>
    <col min="2" max="2" width="10.83203125" customWidth="1"/>
    <col min="3" max="3" width="7.6640625" style="9" customWidth="1"/>
    <col min="4" max="4" width="64.83203125" customWidth="1"/>
    <col min="5" max="5" width="22.1640625" customWidth="1"/>
    <col min="6" max="6" width="16.33203125" customWidth="1"/>
    <col min="7" max="9" width="56.5" customWidth="1"/>
    <col min="10" max="11" width="10.33203125" customWidth="1"/>
    <col min="12" max="12" width="21.5" customWidth="1"/>
    <col min="13" max="13" width="5.83203125" customWidth="1"/>
  </cols>
  <sheetData>
    <row r="1" spans="2:6" ht="44" x14ac:dyDescent="0.65">
      <c r="D1" s="28" t="s">
        <v>6</v>
      </c>
      <c r="E1" s="147" t="s">
        <v>169</v>
      </c>
      <c r="F1" s="97">
        <f>(+B8+C8+C12+C15+C18+C22+C26)/7</f>
        <v>9.2142857142857135</v>
      </c>
    </row>
    <row r="2" spans="2:6" ht="16" x14ac:dyDescent="0.2">
      <c r="D2" s="31" t="s">
        <v>45</v>
      </c>
      <c r="E2" s="13" t="s">
        <v>0</v>
      </c>
    </row>
    <row r="4" spans="2:6" ht="15" customHeight="1" x14ac:dyDescent="0.15">
      <c r="C4" s="19" t="s">
        <v>0</v>
      </c>
      <c r="D4" s="10"/>
      <c r="E4" s="4"/>
    </row>
    <row r="5" spans="2:6" ht="15" customHeight="1" x14ac:dyDescent="0.15">
      <c r="B5" s="19" t="s">
        <v>0</v>
      </c>
      <c r="C5" s="19" t="s">
        <v>0</v>
      </c>
      <c r="D5" s="10"/>
      <c r="E5" s="4"/>
    </row>
    <row r="6" spans="2:6" ht="15" customHeight="1" x14ac:dyDescent="0.15">
      <c r="B6" s="14"/>
      <c r="C6" s="14"/>
      <c r="D6" s="10"/>
      <c r="E6" s="4"/>
    </row>
    <row r="7" spans="2:6" ht="15.75" customHeight="1" x14ac:dyDescent="0.15">
      <c r="B7" s="18" t="s">
        <v>17</v>
      </c>
      <c r="C7" s="18" t="s">
        <v>18</v>
      </c>
      <c r="D7" s="21" t="s">
        <v>1</v>
      </c>
    </row>
    <row r="8" spans="2:6" ht="15" customHeight="1" x14ac:dyDescent="0.15">
      <c r="B8" s="83">
        <v>18</v>
      </c>
      <c r="C8" s="83">
        <v>9.25</v>
      </c>
      <c r="D8" s="50" t="s">
        <v>73</v>
      </c>
    </row>
    <row r="9" spans="2:6" ht="15" customHeight="1" x14ac:dyDescent="0.15">
      <c r="B9" s="84"/>
      <c r="C9" s="84"/>
      <c r="D9" s="50" t="s">
        <v>113</v>
      </c>
    </row>
    <row r="10" spans="2:6" ht="15" customHeight="1" x14ac:dyDescent="0.15">
      <c r="B10" s="84"/>
      <c r="C10" s="84"/>
      <c r="D10" s="2"/>
    </row>
    <row r="11" spans="2:6" ht="15.75" customHeight="1" x14ac:dyDescent="0.15">
      <c r="B11" s="84"/>
      <c r="C11" s="83" t="s">
        <v>0</v>
      </c>
      <c r="D11" s="21" t="s">
        <v>74</v>
      </c>
    </row>
    <row r="12" spans="2:6" ht="15" customHeight="1" x14ac:dyDescent="0.15">
      <c r="B12" s="84" t="s">
        <v>0</v>
      </c>
      <c r="C12" s="83">
        <v>4.75</v>
      </c>
      <c r="D12" s="50" t="s">
        <v>108</v>
      </c>
    </row>
    <row r="13" spans="2:6" ht="15" customHeight="1" x14ac:dyDescent="0.15">
      <c r="B13" s="84"/>
      <c r="C13" s="84"/>
      <c r="D13" s="1"/>
    </row>
    <row r="14" spans="2:6" ht="15.75" customHeight="1" x14ac:dyDescent="0.15">
      <c r="B14" s="84"/>
      <c r="C14" s="83" t="s">
        <v>0</v>
      </c>
      <c r="D14" s="21" t="s">
        <v>154</v>
      </c>
    </row>
    <row r="15" spans="2:6" ht="15" customHeight="1" x14ac:dyDescent="0.15">
      <c r="B15" s="84"/>
      <c r="C15" s="82">
        <v>9</v>
      </c>
      <c r="D15" s="50" t="s">
        <v>197</v>
      </c>
    </row>
    <row r="16" spans="2:6" ht="15" customHeight="1" x14ac:dyDescent="0.15">
      <c r="B16" s="84"/>
      <c r="C16" s="84"/>
      <c r="D16" s="1"/>
    </row>
    <row r="17" spans="2:5" ht="15.75" customHeight="1" x14ac:dyDescent="0.15">
      <c r="B17" s="84"/>
      <c r="C17" s="83" t="s">
        <v>0</v>
      </c>
      <c r="D17" s="21" t="s">
        <v>25</v>
      </c>
    </row>
    <row r="18" spans="2:5" ht="15" customHeight="1" x14ac:dyDescent="0.15">
      <c r="B18" s="84"/>
      <c r="C18" s="83">
        <v>9.5</v>
      </c>
      <c r="D18" s="50" t="s">
        <v>196</v>
      </c>
    </row>
    <row r="19" spans="2:5" ht="15" customHeight="1" x14ac:dyDescent="0.15">
      <c r="B19" s="84"/>
      <c r="C19" s="84"/>
      <c r="D19" s="51" t="s">
        <v>109</v>
      </c>
    </row>
    <row r="20" spans="2:5" ht="15" customHeight="1" x14ac:dyDescent="0.15">
      <c r="B20" s="84"/>
      <c r="C20" s="84"/>
      <c r="D20" s="17"/>
    </row>
    <row r="21" spans="2:5" ht="15.75" customHeight="1" x14ac:dyDescent="0.15">
      <c r="B21" s="84"/>
      <c r="C21" s="83" t="s">
        <v>0</v>
      </c>
      <c r="D21" s="21" t="s">
        <v>2</v>
      </c>
    </row>
    <row r="22" spans="2:5" ht="15" customHeight="1" x14ac:dyDescent="0.15">
      <c r="B22" s="84"/>
      <c r="C22" s="82">
        <v>6</v>
      </c>
      <c r="D22" s="50" t="s">
        <v>198</v>
      </c>
    </row>
    <row r="23" spans="2:5" ht="15" customHeight="1" x14ac:dyDescent="0.15">
      <c r="B23" s="84"/>
      <c r="C23" s="84"/>
      <c r="D23" s="50" t="s">
        <v>4</v>
      </c>
    </row>
    <row r="24" spans="2:5" ht="15" customHeight="1" x14ac:dyDescent="0.15">
      <c r="B24" s="84"/>
      <c r="C24" s="84"/>
    </row>
    <row r="25" spans="2:5" ht="15.75" customHeight="1" x14ac:dyDescent="0.15">
      <c r="B25" s="84"/>
      <c r="C25" s="83" t="s">
        <v>0</v>
      </c>
      <c r="D25" s="21" t="s">
        <v>3</v>
      </c>
    </row>
    <row r="26" spans="2:5" ht="15" customHeight="1" x14ac:dyDescent="0.15">
      <c r="B26" s="84"/>
      <c r="C26" s="82">
        <v>8</v>
      </c>
      <c r="D26" s="50" t="s">
        <v>35</v>
      </c>
      <c r="E26" s="3"/>
    </row>
    <row r="27" spans="2:5" ht="15" customHeight="1" x14ac:dyDescent="0.15">
      <c r="B27" s="3"/>
      <c r="C27" s="3"/>
      <c r="D27" s="50" t="s">
        <v>5</v>
      </c>
      <c r="E27" s="3"/>
    </row>
    <row r="28" spans="2:5" ht="15" customHeight="1" x14ac:dyDescent="0.15">
      <c r="B28" s="3"/>
      <c r="C28" s="3"/>
      <c r="D28" s="6"/>
      <c r="E28" s="3"/>
    </row>
    <row r="29" spans="2:5" ht="15" customHeight="1" x14ac:dyDescent="0.15">
      <c r="C29" s="3"/>
      <c r="D29" s="1"/>
      <c r="E29" s="3"/>
    </row>
    <row r="30" spans="2:5" ht="12.75" customHeight="1" x14ac:dyDescent="0.15">
      <c r="C30" s="3"/>
      <c r="D30" s="6"/>
      <c r="E30" s="3"/>
    </row>
    <row r="31" spans="2:5" ht="12.75" customHeight="1" x14ac:dyDescent="0.15">
      <c r="C31" s="3"/>
      <c r="D31" s="1"/>
    </row>
    <row r="32" spans="2:5" ht="12.75" customHeight="1" x14ac:dyDescent="0.15">
      <c r="C32" s="3"/>
      <c r="D32" s="6"/>
      <c r="E32" s="3"/>
    </row>
    <row r="33" spans="3:4" ht="12.75" customHeight="1" x14ac:dyDescent="0.15">
      <c r="C33" s="3"/>
      <c r="D33" s="1"/>
    </row>
    <row r="34" spans="3:4" ht="12.75" customHeight="1" x14ac:dyDescent="0.15">
      <c r="C34" s="3"/>
      <c r="D34" s="6"/>
    </row>
    <row r="35" spans="3:4" ht="12.75" customHeight="1" x14ac:dyDescent="0.15">
      <c r="C35" s="3"/>
      <c r="D35" s="1"/>
    </row>
    <row r="36" spans="3:4" ht="12.75" customHeight="1" x14ac:dyDescent="0.15">
      <c r="C36" s="3"/>
      <c r="D36" s="6"/>
    </row>
    <row r="37" spans="3:4" ht="12.75" customHeight="1" x14ac:dyDescent="0.15">
      <c r="C37" s="3"/>
      <c r="D37" s="1"/>
    </row>
    <row r="38" spans="3:4" ht="12.75" customHeight="1" x14ac:dyDescent="0.15">
      <c r="C38" s="3"/>
      <c r="D38" s="6"/>
    </row>
    <row r="39" spans="3:4" ht="12.75" customHeight="1" x14ac:dyDescent="0.15">
      <c r="C39" s="3"/>
      <c r="D39" s="1"/>
    </row>
    <row r="40" spans="3:4" ht="12.75" customHeight="1" x14ac:dyDescent="0.15">
      <c r="C40" s="3"/>
      <c r="D40" s="6"/>
    </row>
    <row r="41" spans="3:4" ht="12.75" customHeight="1" x14ac:dyDescent="0.15">
      <c r="C41" s="3"/>
      <c r="D41" s="1"/>
    </row>
    <row r="42" spans="3:4" ht="12.75" customHeight="1" x14ac:dyDescent="0.15">
      <c r="C42" s="3"/>
      <c r="D42" s="6"/>
    </row>
    <row r="43" spans="3:4" ht="12.75" customHeight="1" x14ac:dyDescent="0.15">
      <c r="C43" s="3"/>
      <c r="D43" s="1"/>
    </row>
    <row r="44" spans="3:4" ht="12.75" customHeight="1" x14ac:dyDescent="0.15">
      <c r="C44" s="3"/>
      <c r="D44" s="6"/>
    </row>
    <row r="45" spans="3:4" ht="12.75" customHeight="1" x14ac:dyDescent="0.15">
      <c r="C45" s="3"/>
      <c r="D45" s="1"/>
    </row>
    <row r="46" spans="3:4" ht="12.75" customHeight="1" x14ac:dyDescent="0.15">
      <c r="C46" s="3"/>
      <c r="D46" s="6"/>
    </row>
    <row r="47" spans="3:4" ht="12.75" customHeight="1" x14ac:dyDescent="0.15">
      <c r="C47" s="3"/>
      <c r="D47" s="1"/>
    </row>
    <row r="48" spans="3:4" ht="12.75" customHeight="1" x14ac:dyDescent="0.15">
      <c r="C48" s="3"/>
      <c r="D48" s="6"/>
    </row>
    <row r="49" spans="3:4" ht="12.75" customHeight="1" x14ac:dyDescent="0.15">
      <c r="C49" s="3"/>
      <c r="D49" s="1"/>
    </row>
    <row r="50" spans="3:4" ht="12.75" customHeight="1" x14ac:dyDescent="0.15">
      <c r="C50" s="3"/>
      <c r="D50" s="6"/>
    </row>
    <row r="51" spans="3:4" ht="12.75" customHeight="1" x14ac:dyDescent="0.15">
      <c r="C51" s="3"/>
      <c r="D51" s="1"/>
    </row>
    <row r="52" spans="3:4" ht="12.75" customHeight="1" x14ac:dyDescent="0.15">
      <c r="C52" s="3"/>
      <c r="D52" s="6"/>
    </row>
    <row r="53" spans="3:4" ht="12.75" customHeight="1" x14ac:dyDescent="0.15">
      <c r="C53" s="3"/>
      <c r="D53" s="1"/>
    </row>
    <row r="54" spans="3:4" ht="12.75" customHeight="1" x14ac:dyDescent="0.15">
      <c r="C54" s="3"/>
      <c r="D54" s="6"/>
    </row>
    <row r="55" spans="3:4" ht="12.75" customHeight="1" x14ac:dyDescent="0.15">
      <c r="C55" s="3"/>
      <c r="D55" s="1"/>
    </row>
    <row r="56" spans="3:4" ht="12.75" customHeight="1" x14ac:dyDescent="0.15">
      <c r="C56" s="3"/>
      <c r="D56" s="6"/>
    </row>
    <row r="57" spans="3:4" ht="12.75" customHeight="1" x14ac:dyDescent="0.15">
      <c r="C57" s="3"/>
      <c r="D57" s="1"/>
    </row>
    <row r="58" spans="3:4" ht="12.75" customHeight="1" x14ac:dyDescent="0.15">
      <c r="C58" s="3"/>
      <c r="D58" s="6"/>
    </row>
    <row r="59" spans="3:4" ht="12.75" customHeight="1" x14ac:dyDescent="0.15">
      <c r="C59" s="3"/>
      <c r="D59" s="1"/>
    </row>
    <row r="60" spans="3:4" ht="12.75" customHeight="1" x14ac:dyDescent="0.15">
      <c r="C60" s="3"/>
      <c r="D60" s="6"/>
    </row>
    <row r="61" spans="3:4" ht="12.75" customHeight="1" x14ac:dyDescent="0.15">
      <c r="C61" s="3"/>
      <c r="D61" s="1"/>
    </row>
    <row r="62" spans="3:4" ht="12.75" customHeight="1" x14ac:dyDescent="0.15">
      <c r="C62" s="8"/>
    </row>
    <row r="63" spans="3:4" ht="12.75" customHeight="1" x14ac:dyDescent="0.15">
      <c r="C63" s="8"/>
    </row>
    <row r="64" spans="3:4" ht="12.75" customHeight="1" x14ac:dyDescent="0.15">
      <c r="C64" s="8"/>
    </row>
    <row r="65" ht="12.75" customHeight="1" x14ac:dyDescent="0.15"/>
    <row r="66" ht="12.75" customHeight="1" x14ac:dyDescent="0.15"/>
    <row r="67" ht="12.75" customHeight="1" x14ac:dyDescent="0.15"/>
  </sheetData>
  <sheetProtection algorithmName="SHA-512" hashValue="N6qnsnVF3NWVHt2yzY52beSD3SGe4PD3CVPSe1Rp2VTeNw1//GRIVecYxJYB0qxG8h1wgcL8URVL/1yO7CrKUA==" saltValue="7aTCVXervxX9C9XbzHAkbQ==" spinCount="100000" sheet="1"/>
  <phoneticPr fontId="5"/>
  <hyperlinks>
    <hyperlink ref="E1" r:id="rId1" xr:uid="{00000000-0004-0000-0200-000000000000}"/>
  </hyperlinks>
  <printOptions horizontalCentered="1" verticalCentered="1"/>
  <pageMargins left="0.25" right="0.25" top="0.12" bottom="0.2" header="0" footer="0"/>
  <pageSetup orientation="portrait" horizontalDpi="4294967292" verticalDpi="4294967292"/>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4"/>
  <sheetViews>
    <sheetView showGridLines="0" showZeros="0" topLeftCell="A8" zoomScale="150" zoomScaleNormal="150" workbookViewId="0"/>
  </sheetViews>
  <sheetFormatPr baseColWidth="10" defaultRowHeight="13" x14ac:dyDescent="0.15"/>
  <cols>
    <col min="2" max="2" width="10.83203125" customWidth="1"/>
    <col min="3" max="3" width="7.6640625" style="9" customWidth="1"/>
    <col min="4" max="4" width="65" customWidth="1"/>
    <col min="5" max="5" width="30.1640625" customWidth="1"/>
    <col min="7" max="9" width="56.5" customWidth="1"/>
    <col min="10" max="11" width="10.33203125" customWidth="1"/>
    <col min="12" max="12" width="21.5" customWidth="1"/>
    <col min="13" max="13" width="5.83203125" customWidth="1"/>
  </cols>
  <sheetData>
    <row r="1" spans="2:11" ht="44" x14ac:dyDescent="0.65">
      <c r="D1" s="29" t="s">
        <v>77</v>
      </c>
      <c r="E1" s="114" t="s">
        <v>170</v>
      </c>
      <c r="F1" s="97">
        <f>(+B4+B34+B38+B42+C4+C24+C34+C38+C42)/9</f>
        <v>8.5555555555555554</v>
      </c>
    </row>
    <row r="2" spans="2:11" ht="12.75" customHeight="1" x14ac:dyDescent="0.15">
      <c r="C2" s="8"/>
      <c r="D2" s="10"/>
      <c r="E2" s="4"/>
    </row>
    <row r="3" spans="2:11" ht="15.75" customHeight="1" x14ac:dyDescent="0.15">
      <c r="B3" s="46" t="s">
        <v>44</v>
      </c>
      <c r="C3" s="46" t="s">
        <v>43</v>
      </c>
      <c r="D3" s="21" t="s">
        <v>66</v>
      </c>
      <c r="E3" s="114" t="s">
        <v>171</v>
      </c>
      <c r="F3" s="97">
        <f>(+B4+C4+C24+C28)/4</f>
        <v>11.25</v>
      </c>
    </row>
    <row r="4" spans="2:11" ht="14" customHeight="1" x14ac:dyDescent="0.15">
      <c r="B4" s="85">
        <v>6</v>
      </c>
      <c r="C4" s="86">
        <v>12</v>
      </c>
      <c r="D4" s="50" t="s">
        <v>199</v>
      </c>
      <c r="E4" s="1"/>
    </row>
    <row r="5" spans="2:11" ht="14" customHeight="1" x14ac:dyDescent="0.15">
      <c r="B5" s="87"/>
      <c r="C5" s="85"/>
      <c r="D5" s="50" t="s">
        <v>103</v>
      </c>
      <c r="E5" s="1" t="s">
        <v>0</v>
      </c>
      <c r="G5" s="44"/>
      <c r="H5" s="44"/>
      <c r="I5" s="44"/>
      <c r="J5" s="44"/>
      <c r="K5" s="44"/>
    </row>
    <row r="6" spans="2:11" ht="12.75" customHeight="1" x14ac:dyDescent="0.15">
      <c r="B6" s="87"/>
      <c r="C6" s="85"/>
      <c r="D6" s="50"/>
      <c r="E6" s="1"/>
      <c r="G6" s="44"/>
      <c r="H6" s="44"/>
      <c r="I6" s="44"/>
      <c r="J6" s="44"/>
      <c r="K6" s="44"/>
    </row>
    <row r="7" spans="2:11" ht="14" customHeight="1" x14ac:dyDescent="0.15">
      <c r="B7" s="87"/>
      <c r="C7" s="85"/>
      <c r="D7" s="70" t="s">
        <v>36</v>
      </c>
      <c r="E7" s="1"/>
      <c r="G7" s="44"/>
      <c r="H7" s="44"/>
      <c r="I7" s="44"/>
      <c r="J7" s="44"/>
      <c r="K7" s="44"/>
    </row>
    <row r="8" spans="2:11" ht="9.75" customHeight="1" x14ac:dyDescent="0.15">
      <c r="B8" s="87"/>
      <c r="C8" s="85"/>
      <c r="D8" s="52"/>
      <c r="E8" s="1"/>
      <c r="G8" s="44"/>
      <c r="H8" s="44"/>
      <c r="I8" s="44"/>
      <c r="J8" s="44"/>
      <c r="K8" s="44"/>
    </row>
    <row r="9" spans="2:11" ht="12.75" customHeight="1" x14ac:dyDescent="0.15">
      <c r="B9" s="87"/>
      <c r="C9" s="85"/>
      <c r="D9" s="182" t="s">
        <v>139</v>
      </c>
      <c r="E9" s="1"/>
      <c r="G9" s="44"/>
      <c r="H9" s="44"/>
      <c r="I9" s="44"/>
      <c r="J9" s="44"/>
      <c r="K9" s="44"/>
    </row>
    <row r="10" spans="2:11" ht="12.75" customHeight="1" x14ac:dyDescent="0.15">
      <c r="B10" s="87"/>
      <c r="C10" s="85"/>
      <c r="D10" s="182"/>
      <c r="E10" s="1"/>
      <c r="G10" s="44"/>
      <c r="H10" s="44"/>
      <c r="I10" s="44"/>
      <c r="J10" s="44"/>
      <c r="K10" s="44"/>
    </row>
    <row r="11" spans="2:11" ht="12.75" customHeight="1" x14ac:dyDescent="0.15">
      <c r="B11" s="87"/>
      <c r="C11" s="85"/>
      <c r="D11" s="182"/>
      <c r="E11" s="1"/>
      <c r="G11" s="44"/>
      <c r="H11" s="44"/>
      <c r="I11" s="44"/>
      <c r="J11" s="44"/>
      <c r="K11" s="44"/>
    </row>
    <row r="12" spans="2:11" ht="12.75" customHeight="1" x14ac:dyDescent="0.15">
      <c r="B12" s="87"/>
      <c r="C12" s="85"/>
      <c r="D12" s="182"/>
      <c r="E12" s="1"/>
      <c r="G12" s="44"/>
      <c r="H12" s="44"/>
      <c r="I12" s="44"/>
      <c r="J12" s="44"/>
      <c r="K12" s="44"/>
    </row>
    <row r="13" spans="2:11" ht="12.75" customHeight="1" x14ac:dyDescent="0.15">
      <c r="B13" s="87"/>
      <c r="C13" s="85"/>
      <c r="D13" s="182"/>
      <c r="E13" s="1"/>
      <c r="G13" s="44"/>
      <c r="H13" s="44"/>
      <c r="I13" s="44"/>
      <c r="J13" s="44"/>
      <c r="K13" s="44"/>
    </row>
    <row r="14" spans="2:11" ht="12.75" customHeight="1" x14ac:dyDescent="0.15">
      <c r="B14" s="87"/>
      <c r="C14" s="85"/>
      <c r="D14" s="182"/>
      <c r="E14" s="1"/>
      <c r="G14" s="44"/>
      <c r="H14" s="44"/>
      <c r="I14" s="44"/>
      <c r="J14" s="44"/>
      <c r="K14" s="44"/>
    </row>
    <row r="15" spans="2:11" ht="12.75" customHeight="1" x14ac:dyDescent="0.15">
      <c r="B15" s="87"/>
      <c r="C15" s="85"/>
      <c r="D15" s="182"/>
      <c r="E15" s="1"/>
      <c r="G15" s="44"/>
      <c r="H15" s="44"/>
      <c r="I15" s="44"/>
      <c r="J15" s="44"/>
      <c r="K15" s="44"/>
    </row>
    <row r="16" spans="2:11" ht="12.75" customHeight="1" x14ac:dyDescent="0.15">
      <c r="B16" s="87"/>
      <c r="C16" s="85"/>
      <c r="D16" s="182"/>
      <c r="E16" s="1"/>
      <c r="G16" s="44"/>
      <c r="H16" s="44"/>
      <c r="I16" s="44"/>
      <c r="J16" s="44"/>
      <c r="K16" s="44"/>
    </row>
    <row r="17" spans="2:11" ht="12.75" customHeight="1" x14ac:dyDescent="0.15">
      <c r="B17" s="87"/>
      <c r="C17" s="85"/>
      <c r="D17" s="182"/>
      <c r="E17" s="1"/>
      <c r="G17" s="44"/>
      <c r="H17" s="44"/>
      <c r="I17" s="44"/>
      <c r="J17" s="44"/>
      <c r="K17" s="44"/>
    </row>
    <row r="18" spans="2:11" ht="12.75" customHeight="1" x14ac:dyDescent="0.15">
      <c r="B18" s="87"/>
      <c r="C18" s="85"/>
      <c r="D18" s="182"/>
      <c r="E18" s="1"/>
      <c r="G18" s="44"/>
      <c r="H18" s="44"/>
      <c r="I18" s="44"/>
      <c r="J18" s="44"/>
      <c r="K18" s="44"/>
    </row>
    <row r="19" spans="2:11" ht="12.75" customHeight="1" x14ac:dyDescent="0.15">
      <c r="B19" s="87"/>
      <c r="C19" s="85"/>
      <c r="D19" s="182"/>
      <c r="E19" s="1"/>
      <c r="G19" s="44"/>
      <c r="H19" s="44"/>
      <c r="I19" s="44"/>
      <c r="J19" s="44"/>
      <c r="K19" s="44"/>
    </row>
    <row r="20" spans="2:11" ht="12.75" customHeight="1" x14ac:dyDescent="0.15">
      <c r="B20" s="87"/>
      <c r="C20" s="85"/>
      <c r="D20" s="182"/>
      <c r="E20" s="1"/>
      <c r="G20" s="44"/>
      <c r="H20" s="44"/>
      <c r="I20" s="44"/>
      <c r="J20" s="44"/>
      <c r="K20" s="44"/>
    </row>
    <row r="21" spans="2:11" ht="12.75" customHeight="1" x14ac:dyDescent="0.15">
      <c r="B21" s="87"/>
      <c r="C21" s="85"/>
      <c r="D21" s="182"/>
      <c r="E21" s="1"/>
      <c r="G21" s="44"/>
      <c r="H21" s="44"/>
      <c r="I21" s="44"/>
      <c r="J21" s="44"/>
      <c r="K21" s="44"/>
    </row>
    <row r="22" spans="2:11" ht="9.75" customHeight="1" x14ac:dyDescent="0.15">
      <c r="B22" s="87"/>
      <c r="C22" s="85"/>
      <c r="D22" s="45"/>
      <c r="E22" s="1"/>
      <c r="G22" s="44"/>
      <c r="H22" s="44"/>
      <c r="I22" s="44"/>
      <c r="J22" s="44"/>
      <c r="K22" s="44"/>
    </row>
    <row r="23" spans="2:11" ht="15.75" customHeight="1" x14ac:dyDescent="0.15">
      <c r="B23" s="87"/>
      <c r="C23" s="86" t="s">
        <v>0</v>
      </c>
      <c r="D23" s="21" t="s">
        <v>68</v>
      </c>
    </row>
    <row r="24" spans="2:11" ht="14" customHeight="1" x14ac:dyDescent="0.15">
      <c r="B24" s="87"/>
      <c r="C24" s="86">
        <v>14</v>
      </c>
      <c r="D24" s="50" t="s">
        <v>69</v>
      </c>
    </row>
    <row r="25" spans="2:11" ht="14" customHeight="1" x14ac:dyDescent="0.15">
      <c r="B25" s="87"/>
      <c r="C25" s="86"/>
      <c r="D25" s="50" t="s">
        <v>104</v>
      </c>
    </row>
    <row r="26" spans="2:11" ht="9.75" customHeight="1" x14ac:dyDescent="0.15">
      <c r="B26" s="87"/>
      <c r="C26" s="85"/>
      <c r="D26" s="2"/>
    </row>
    <row r="27" spans="2:11" ht="15.75" customHeight="1" x14ac:dyDescent="0.15">
      <c r="B27" s="87"/>
      <c r="C27" s="86" t="s">
        <v>0</v>
      </c>
      <c r="D27" s="21" t="s">
        <v>67</v>
      </c>
    </row>
    <row r="28" spans="2:11" ht="14" customHeight="1" x14ac:dyDescent="0.15">
      <c r="B28" s="87"/>
      <c r="C28" s="86">
        <v>13</v>
      </c>
      <c r="D28" s="50" t="s">
        <v>70</v>
      </c>
    </row>
    <row r="29" spans="2:11" ht="14" customHeight="1" x14ac:dyDescent="0.15">
      <c r="B29" s="87"/>
      <c r="C29" s="85"/>
      <c r="D29" s="50" t="s">
        <v>105</v>
      </c>
    </row>
    <row r="30" spans="2:11" ht="12.75" customHeight="1" x14ac:dyDescent="0.15">
      <c r="B30" s="87"/>
      <c r="C30" s="85"/>
      <c r="D30" s="2"/>
    </row>
    <row r="31" spans="2:11" ht="35" customHeight="1" x14ac:dyDescent="0.65">
      <c r="B31" s="87"/>
      <c r="C31" s="85"/>
      <c r="D31" s="29" t="s">
        <v>21</v>
      </c>
      <c r="E31" s="114" t="s">
        <v>172</v>
      </c>
      <c r="F31" s="97">
        <f>(+B34+C34+B38+C38+B42+C42)/6</f>
        <v>7.5</v>
      </c>
    </row>
    <row r="32" spans="2:11" ht="9.75" customHeight="1" x14ac:dyDescent="0.15">
      <c r="B32" s="14"/>
      <c r="C32" s="47"/>
      <c r="D32" s="10"/>
      <c r="E32" s="4"/>
    </row>
    <row r="33" spans="2:5" ht="15.75" customHeight="1" x14ac:dyDescent="0.15">
      <c r="B33" s="46" t="s">
        <v>44</v>
      </c>
      <c r="C33" s="46" t="s">
        <v>43</v>
      </c>
      <c r="D33" s="21" t="s">
        <v>20</v>
      </c>
      <c r="E33" s="6"/>
    </row>
    <row r="34" spans="2:5" ht="14" customHeight="1" x14ac:dyDescent="0.15">
      <c r="B34" s="85">
        <v>4</v>
      </c>
      <c r="C34" s="86">
        <v>8</v>
      </c>
      <c r="D34" s="53" t="s">
        <v>106</v>
      </c>
      <c r="E34" s="6"/>
    </row>
    <row r="35" spans="2:5" ht="0.75" customHeight="1" x14ac:dyDescent="0.15">
      <c r="B35" s="85"/>
      <c r="C35" s="86"/>
      <c r="E35" s="6"/>
    </row>
    <row r="36" spans="2:5" ht="9.75" customHeight="1" x14ac:dyDescent="0.15">
      <c r="B36" s="85"/>
      <c r="C36" s="86"/>
      <c r="D36" s="1"/>
      <c r="E36" s="6"/>
    </row>
    <row r="37" spans="2:5" ht="15.75" customHeight="1" x14ac:dyDescent="0.15">
      <c r="B37" s="86" t="s">
        <v>0</v>
      </c>
      <c r="C37" s="86" t="s">
        <v>0</v>
      </c>
      <c r="D37" s="21" t="s">
        <v>155</v>
      </c>
      <c r="E37" s="6"/>
    </row>
    <row r="38" spans="2:5" ht="14" customHeight="1" x14ac:dyDescent="0.15">
      <c r="B38" s="86">
        <v>5</v>
      </c>
      <c r="C38" s="86">
        <v>10</v>
      </c>
      <c r="D38" s="50" t="s">
        <v>65</v>
      </c>
      <c r="E38" s="6"/>
    </row>
    <row r="39" spans="2:5" ht="14" customHeight="1" x14ac:dyDescent="0.15">
      <c r="B39" s="82"/>
      <c r="C39" s="86"/>
      <c r="D39" s="50" t="s">
        <v>107</v>
      </c>
      <c r="E39" s="6"/>
    </row>
    <row r="40" spans="2:5" ht="9.75" customHeight="1" x14ac:dyDescent="0.15">
      <c r="B40" s="82" t="s">
        <v>0</v>
      </c>
      <c r="C40" s="86"/>
      <c r="D40" s="6"/>
      <c r="E40" s="6"/>
    </row>
    <row r="41" spans="2:5" ht="15.75" customHeight="1" x14ac:dyDescent="0.15">
      <c r="B41" s="82" t="s">
        <v>0</v>
      </c>
      <c r="C41" s="86" t="s">
        <v>0</v>
      </c>
      <c r="D41" s="21" t="s">
        <v>7</v>
      </c>
      <c r="E41" s="6"/>
    </row>
    <row r="42" spans="2:5" ht="14" customHeight="1" x14ac:dyDescent="0.15">
      <c r="B42" s="85">
        <v>6</v>
      </c>
      <c r="C42" s="86">
        <v>12</v>
      </c>
      <c r="D42" s="54" t="s">
        <v>138</v>
      </c>
      <c r="E42" s="6"/>
    </row>
    <row r="43" spans="2:5" ht="14" customHeight="1" x14ac:dyDescent="0.15">
      <c r="B43" s="87"/>
      <c r="C43" s="85"/>
      <c r="D43" s="54" t="s">
        <v>71</v>
      </c>
      <c r="E43" t="s">
        <v>0</v>
      </c>
    </row>
    <row r="44" spans="2:5" ht="12.75" customHeight="1" x14ac:dyDescent="0.15"/>
  </sheetData>
  <sheetProtection algorithmName="SHA-512" hashValue="mgPtYb+zbw5fY93Fss0k7NsCmI2ycl23NbpLyXS7xP3Mjrwdy3WpXyPIx5/oOYwP2U4vi255qJAPlmzw0kwcbA==" saltValue="v2VVcyJP7cos+udVqt3K0A==" spinCount="100000" sheet="1"/>
  <mergeCells count="1">
    <mergeCell ref="D9:D21"/>
  </mergeCells>
  <phoneticPr fontId="5"/>
  <hyperlinks>
    <hyperlink ref="E1" r:id="rId1" xr:uid="{00000000-0004-0000-0300-000000000000}"/>
    <hyperlink ref="E3" r:id="rId2" xr:uid="{00000000-0004-0000-0300-000001000000}"/>
    <hyperlink ref="E31" r:id="rId3" xr:uid="{00000000-0004-0000-0300-000002000000}"/>
  </hyperlinks>
  <printOptions horizontalCentered="1" verticalCentered="1"/>
  <pageMargins left="0.19685039370078741" right="0.23622047244094491" top="0.11811023622047245" bottom="0.19685039370078741" header="0" footer="0"/>
  <pageSetup orientation="portrait" horizontalDpi="4294967292" verticalDpi="4294967292"/>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55"/>
  <sheetViews>
    <sheetView showGridLines="0" showZeros="0" topLeftCell="A2" zoomScale="150" zoomScaleNormal="150" workbookViewId="0">
      <selection activeCell="D21" sqref="D21"/>
    </sheetView>
  </sheetViews>
  <sheetFormatPr baseColWidth="10" defaultRowHeight="13" x14ac:dyDescent="0.15"/>
  <cols>
    <col min="1" max="1" width="10.83203125" customWidth="1"/>
    <col min="2" max="2" width="7.6640625" style="9" customWidth="1"/>
    <col min="3" max="3" width="63" customWidth="1"/>
    <col min="4" max="4" width="24.1640625" customWidth="1"/>
    <col min="5" max="5" width="21.83203125" customWidth="1"/>
    <col min="6" max="8" width="56.5" customWidth="1"/>
    <col min="9" max="10" width="10.33203125" customWidth="1"/>
    <col min="11" max="11" width="21.5" customWidth="1"/>
    <col min="12" max="12" width="5.83203125" customWidth="1"/>
  </cols>
  <sheetData>
    <row r="1" spans="2:6" ht="42" x14ac:dyDescent="0.6">
      <c r="C1" s="30" t="s">
        <v>24</v>
      </c>
      <c r="D1" s="147" t="s">
        <v>169</v>
      </c>
      <c r="E1" s="148">
        <f>(+B6+B12+B16+B20+B24+B27+B31)/7</f>
        <v>11.571428571428571</v>
      </c>
      <c r="F1" s="163" t="s">
        <v>217</v>
      </c>
    </row>
    <row r="2" spans="2:6" ht="16" x14ac:dyDescent="0.2">
      <c r="C2" s="31" t="s">
        <v>46</v>
      </c>
    </row>
    <row r="3" spans="2:6" ht="16" x14ac:dyDescent="0.2">
      <c r="C3" s="31"/>
      <c r="D3" s="164" t="str">
        <f>+D1</f>
        <v>Calcul du PmO</v>
      </c>
      <c r="E3" s="161">
        <f>+(B6+21+B12+B16+B20+B24+B27+B31)/8</f>
        <v>12.75</v>
      </c>
      <c r="F3" s="162" t="s">
        <v>218</v>
      </c>
    </row>
    <row r="5" spans="2:6" ht="19" x14ac:dyDescent="0.15">
      <c r="B5" s="82" t="s">
        <v>0</v>
      </c>
      <c r="C5" s="21" t="s">
        <v>131</v>
      </c>
    </row>
    <row r="6" spans="2:6" ht="12.75" customHeight="1" x14ac:dyDescent="0.15">
      <c r="B6" s="82">
        <v>12</v>
      </c>
      <c r="C6" s="50" t="s">
        <v>132</v>
      </c>
      <c r="D6" s="4"/>
    </row>
    <row r="7" spans="2:6" ht="15.75" customHeight="1" x14ac:dyDescent="0.15">
      <c r="B7" s="81"/>
      <c r="C7" s="50" t="s">
        <v>26</v>
      </c>
    </row>
    <row r="8" spans="2:6" ht="12.75" customHeight="1" x14ac:dyDescent="0.15">
      <c r="B8" s="81"/>
      <c r="C8" s="50"/>
    </row>
    <row r="9" spans="2:6" ht="14" customHeight="1" x14ac:dyDescent="0.15">
      <c r="B9" s="81">
        <v>9</v>
      </c>
      <c r="C9" s="63" t="s">
        <v>110</v>
      </c>
    </row>
    <row r="10" spans="2:6" ht="12.75" customHeight="1" x14ac:dyDescent="0.15">
      <c r="B10" s="81"/>
      <c r="C10" s="63"/>
    </row>
    <row r="11" spans="2:6" ht="15.75" customHeight="1" x14ac:dyDescent="0.15">
      <c r="B11" s="82" t="s">
        <v>0</v>
      </c>
      <c r="C11" s="21" t="s">
        <v>9</v>
      </c>
    </row>
    <row r="12" spans="2:6" ht="14" customHeight="1" x14ac:dyDescent="0.15">
      <c r="B12" s="82">
        <v>11</v>
      </c>
      <c r="C12" s="50" t="s">
        <v>140</v>
      </c>
    </row>
    <row r="13" spans="2:6" ht="14" customHeight="1" x14ac:dyDescent="0.15">
      <c r="B13" s="81"/>
      <c r="C13" s="50" t="s">
        <v>99</v>
      </c>
    </row>
    <row r="14" spans="2:6" ht="12.75" customHeight="1" x14ac:dyDescent="0.15">
      <c r="B14" s="81"/>
      <c r="C14" s="23"/>
      <c r="E14" t="s">
        <v>0</v>
      </c>
      <c r="F14" t="s">
        <v>0</v>
      </c>
    </row>
    <row r="15" spans="2:6" ht="15.75" customHeight="1" x14ac:dyDescent="0.15">
      <c r="B15" s="82" t="s">
        <v>0</v>
      </c>
      <c r="C15" s="21" t="s">
        <v>28</v>
      </c>
    </row>
    <row r="16" spans="2:6" ht="14" customHeight="1" x14ac:dyDescent="0.15">
      <c r="B16" s="82">
        <v>13</v>
      </c>
      <c r="C16" s="50" t="s">
        <v>130</v>
      </c>
      <c r="D16" s="55"/>
    </row>
    <row r="17" spans="2:4" ht="14" customHeight="1" x14ac:dyDescent="0.15">
      <c r="B17" s="81"/>
      <c r="C17" s="50" t="s">
        <v>129</v>
      </c>
      <c r="D17" s="55"/>
    </row>
    <row r="18" spans="2:4" ht="12.75" customHeight="1" x14ac:dyDescent="0.15">
      <c r="B18" s="81"/>
    </row>
    <row r="19" spans="2:4" ht="15.75" customHeight="1" x14ac:dyDescent="0.15">
      <c r="B19" s="82" t="s">
        <v>0</v>
      </c>
      <c r="C19" s="21" t="s">
        <v>8</v>
      </c>
    </row>
    <row r="20" spans="2:4" ht="14" customHeight="1" x14ac:dyDescent="0.15">
      <c r="B20" s="82">
        <v>11</v>
      </c>
      <c r="C20" s="50" t="s">
        <v>133</v>
      </c>
    </row>
    <row r="21" spans="2:4" ht="14" customHeight="1" x14ac:dyDescent="0.15">
      <c r="B21" s="82"/>
      <c r="C21" s="50" t="s">
        <v>98</v>
      </c>
    </row>
    <row r="22" spans="2:4" ht="12.75" customHeight="1" x14ac:dyDescent="0.15">
      <c r="B22" s="81"/>
      <c r="C22" s="50"/>
    </row>
    <row r="23" spans="2:4" ht="15.75" customHeight="1" x14ac:dyDescent="0.15">
      <c r="B23" s="82" t="s">
        <v>0</v>
      </c>
      <c r="C23" s="21" t="s">
        <v>29</v>
      </c>
    </row>
    <row r="24" spans="2:4" ht="14" customHeight="1" x14ac:dyDescent="0.15">
      <c r="B24" s="82">
        <v>11</v>
      </c>
      <c r="C24" s="50" t="s">
        <v>100</v>
      </c>
    </row>
    <row r="25" spans="2:4" ht="12.75" customHeight="1" x14ac:dyDescent="0.15">
      <c r="B25" s="81"/>
      <c r="C25" s="24"/>
    </row>
    <row r="26" spans="2:4" ht="15.75" customHeight="1" x14ac:dyDescent="0.15">
      <c r="B26" s="82" t="s">
        <v>0</v>
      </c>
      <c r="C26" s="21" t="s">
        <v>10</v>
      </c>
    </row>
    <row r="27" spans="2:4" ht="14" customHeight="1" x14ac:dyDescent="0.15">
      <c r="B27" s="82">
        <v>12</v>
      </c>
      <c r="C27" s="50" t="s">
        <v>37</v>
      </c>
    </row>
    <row r="28" spans="2:4" ht="14" customHeight="1" x14ac:dyDescent="0.15">
      <c r="B28" s="81"/>
      <c r="C28" s="50" t="s">
        <v>27</v>
      </c>
    </row>
    <row r="29" spans="2:4" ht="12.75" customHeight="1" x14ac:dyDescent="0.15">
      <c r="B29" s="81"/>
      <c r="C29" s="24"/>
    </row>
    <row r="30" spans="2:4" ht="15.75" customHeight="1" x14ac:dyDescent="0.15">
      <c r="B30" s="82" t="s">
        <v>0</v>
      </c>
      <c r="C30" s="21" t="s">
        <v>11</v>
      </c>
    </row>
    <row r="31" spans="2:4" ht="14" customHeight="1" x14ac:dyDescent="0.15">
      <c r="B31" s="81">
        <v>11</v>
      </c>
      <c r="C31" s="50" t="s">
        <v>101</v>
      </c>
    </row>
    <row r="32" spans="2:4" ht="12.75" customHeight="1" x14ac:dyDescent="0.15">
      <c r="B32" s="88"/>
      <c r="C32" s="24"/>
    </row>
    <row r="33" spans="2:3" ht="12.75" customHeight="1" x14ac:dyDescent="0.15">
      <c r="B33" s="81"/>
      <c r="C33" s="24"/>
    </row>
    <row r="34" spans="2:3" ht="12.75" customHeight="1" x14ac:dyDescent="0.15">
      <c r="B34" s="3"/>
      <c r="C34" s="24" t="s">
        <v>0</v>
      </c>
    </row>
    <row r="35" spans="2:3" ht="12.75" customHeight="1" x14ac:dyDescent="0.15">
      <c r="B35" s="3"/>
      <c r="C35" s="24"/>
    </row>
    <row r="36" spans="2:3" ht="14" customHeight="1" x14ac:dyDescent="0.15">
      <c r="B36" s="3"/>
      <c r="C36" s="62" t="s">
        <v>75</v>
      </c>
    </row>
    <row r="37" spans="2:3" ht="14" customHeight="1" x14ac:dyDescent="0.15">
      <c r="C37" s="62" t="s">
        <v>102</v>
      </c>
    </row>
    <row r="38" spans="2:3" ht="12.75" customHeight="1" x14ac:dyDescent="0.15">
      <c r="B38" s="3"/>
      <c r="C38" s="6"/>
    </row>
    <row r="39" spans="2:3" ht="12.75" customHeight="1" x14ac:dyDescent="0.15">
      <c r="B39" s="3"/>
    </row>
    <row r="40" spans="2:3" ht="12.75" customHeight="1" x14ac:dyDescent="0.15">
      <c r="B40" s="3"/>
    </row>
    <row r="41" spans="2:3" ht="12.75" customHeight="1" x14ac:dyDescent="0.15">
      <c r="B41" s="3"/>
    </row>
    <row r="42" spans="2:3" ht="12.75" customHeight="1" x14ac:dyDescent="0.15">
      <c r="B42" s="3"/>
      <c r="C42" s="6"/>
    </row>
    <row r="43" spans="2:3" ht="12.75" customHeight="1" x14ac:dyDescent="0.15">
      <c r="B43" s="3"/>
    </row>
    <row r="44" spans="2:3" ht="12.75" customHeight="1" x14ac:dyDescent="0.15">
      <c r="B44" s="3"/>
    </row>
    <row r="45" spans="2:3" ht="12.75" customHeight="1" x14ac:dyDescent="0.15">
      <c r="B45" s="3"/>
      <c r="C45" s="6"/>
    </row>
    <row r="46" spans="2:3" ht="12.75" customHeight="1" x14ac:dyDescent="0.15">
      <c r="B46" s="3"/>
      <c r="C46" s="6"/>
    </row>
    <row r="47" spans="2:3" ht="12.75" customHeight="1" x14ac:dyDescent="0.15">
      <c r="B47" s="3"/>
      <c r="C47" s="6"/>
    </row>
    <row r="48" spans="2:3" ht="12.75" customHeight="1" x14ac:dyDescent="0.15">
      <c r="B48" s="3"/>
      <c r="C48" s="6"/>
    </row>
    <row r="49" spans="2:2" ht="12.75" customHeight="1" x14ac:dyDescent="0.15">
      <c r="B49" s="3"/>
    </row>
    <row r="50" spans="2:2" ht="12.75" customHeight="1" x14ac:dyDescent="0.15">
      <c r="B50" s="3"/>
    </row>
    <row r="51" spans="2:2" ht="12.75" customHeight="1" x14ac:dyDescent="0.15">
      <c r="B51" s="3"/>
    </row>
    <row r="52" spans="2:2" ht="12.75" customHeight="1" x14ac:dyDescent="0.15">
      <c r="B52" s="3"/>
    </row>
    <row r="53" spans="2:2" ht="12.75" customHeight="1" x14ac:dyDescent="0.15"/>
    <row r="54" spans="2:2" ht="12.75" customHeight="1" x14ac:dyDescent="0.15"/>
    <row r="55" spans="2:2" ht="12.75" customHeight="1" x14ac:dyDescent="0.15"/>
  </sheetData>
  <sheetProtection password="CF3F" sheet="1"/>
  <phoneticPr fontId="5"/>
  <hyperlinks>
    <hyperlink ref="D1" r:id="rId1" xr:uid="{00000000-0004-0000-0400-000000000000}"/>
    <hyperlink ref="D3" r:id="rId2" display="https://www.hrimag.com/Le-calcul-du-prix-moyen-offert-PmO" xr:uid="{00000000-0004-0000-0400-000001000000}"/>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66"/>
  <sheetViews>
    <sheetView showZeros="0" topLeftCell="A8" zoomScale="150" zoomScaleNormal="150" workbookViewId="0">
      <selection activeCell="C21" sqref="C21"/>
    </sheetView>
  </sheetViews>
  <sheetFormatPr baseColWidth="10" defaultRowHeight="13" x14ac:dyDescent="0.15"/>
  <cols>
    <col min="1" max="1" width="4.1640625" customWidth="1"/>
    <col min="2" max="2" width="7.1640625" customWidth="1"/>
    <col min="3" max="3" width="7.1640625" style="9" customWidth="1"/>
    <col min="4" max="4" width="65.83203125" customWidth="1"/>
    <col min="5" max="5" width="23.1640625" customWidth="1"/>
    <col min="6" max="6" width="24" customWidth="1"/>
    <col min="7" max="9" width="56.5" customWidth="1"/>
    <col min="10" max="11" width="10.33203125" customWidth="1"/>
    <col min="12" max="12" width="21.5" customWidth="1"/>
    <col min="13" max="13" width="5.83203125" customWidth="1"/>
  </cols>
  <sheetData>
    <row r="1" spans="3:6" ht="39.75" customHeight="1" x14ac:dyDescent="0.65">
      <c r="D1" s="28" t="s">
        <v>22</v>
      </c>
      <c r="E1" s="114" t="s">
        <v>169</v>
      </c>
      <c r="F1" s="97">
        <f>(+C16+C21+C34+C39+C44+C48)/6</f>
        <v>14.5</v>
      </c>
    </row>
    <row r="2" spans="3:6" ht="16" x14ac:dyDescent="0.2">
      <c r="D2" s="31" t="s">
        <v>202</v>
      </c>
    </row>
    <row r="4" spans="3:6" x14ac:dyDescent="0.15">
      <c r="D4" s="64"/>
    </row>
    <row r="5" spans="3:6" ht="14" x14ac:dyDescent="0.15">
      <c r="D5" s="65" t="s">
        <v>203</v>
      </c>
    </row>
    <row r="6" spans="3:6" ht="14" x14ac:dyDescent="0.15">
      <c r="D6" s="65" t="s">
        <v>134</v>
      </c>
    </row>
    <row r="7" spans="3:6" ht="14" x14ac:dyDescent="0.15">
      <c r="D7" s="66" t="s">
        <v>114</v>
      </c>
    </row>
    <row r="8" spans="3:6" ht="14" x14ac:dyDescent="0.15">
      <c r="D8" s="67" t="s">
        <v>204</v>
      </c>
    </row>
    <row r="9" spans="3:6" x14ac:dyDescent="0.15">
      <c r="D9" s="68"/>
    </row>
    <row r="10" spans="3:6" x14ac:dyDescent="0.15">
      <c r="D10" s="69" t="s">
        <v>92</v>
      </c>
    </row>
    <row r="11" spans="3:6" x14ac:dyDescent="0.15">
      <c r="D11" s="69" t="s">
        <v>205</v>
      </c>
    </row>
    <row r="12" spans="3:6" x14ac:dyDescent="0.15">
      <c r="D12" s="69" t="s">
        <v>210</v>
      </c>
    </row>
    <row r="13" spans="3:6" x14ac:dyDescent="0.15">
      <c r="D13" s="69" t="s">
        <v>115</v>
      </c>
    </row>
    <row r="14" spans="3:6" x14ac:dyDescent="0.15">
      <c r="D14" s="57"/>
    </row>
    <row r="15" spans="3:6" ht="19" x14ac:dyDescent="0.15">
      <c r="C15" s="88"/>
      <c r="D15" s="21" t="s">
        <v>123</v>
      </c>
    </row>
    <row r="16" spans="3:6" ht="14" x14ac:dyDescent="0.15">
      <c r="C16" s="82">
        <v>15</v>
      </c>
      <c r="D16" s="56" t="s">
        <v>41</v>
      </c>
    </row>
    <row r="17" spans="3:7" ht="14" x14ac:dyDescent="0.15">
      <c r="C17" s="81"/>
      <c r="D17" s="56" t="s">
        <v>206</v>
      </c>
    </row>
    <row r="18" spans="3:7" ht="14" x14ac:dyDescent="0.15">
      <c r="C18" s="81"/>
      <c r="D18" s="56" t="s">
        <v>124</v>
      </c>
    </row>
    <row r="19" spans="3:7" x14ac:dyDescent="0.15">
      <c r="C19" s="88"/>
    </row>
    <row r="20" spans="3:7" ht="15" customHeight="1" x14ac:dyDescent="0.15">
      <c r="C20" s="82" t="s">
        <v>0</v>
      </c>
      <c r="D20" s="21" t="s">
        <v>93</v>
      </c>
    </row>
    <row r="21" spans="3:7" ht="12.75" customHeight="1" x14ac:dyDescent="0.15">
      <c r="C21" s="82">
        <v>12</v>
      </c>
      <c r="D21" s="56" t="s">
        <v>41</v>
      </c>
    </row>
    <row r="22" spans="3:7" ht="12.75" customHeight="1" x14ac:dyDescent="0.15">
      <c r="C22" s="81"/>
      <c r="D22" s="56" t="s">
        <v>207</v>
      </c>
    </row>
    <row r="23" spans="3:7" ht="12.75" customHeight="1" x14ac:dyDescent="0.15">
      <c r="C23" s="81"/>
      <c r="D23" s="56"/>
    </row>
    <row r="24" spans="3:7" ht="12.75" customHeight="1" x14ac:dyDescent="0.15">
      <c r="C24" s="81"/>
      <c r="D24" s="56" t="s">
        <v>89</v>
      </c>
    </row>
    <row r="25" spans="3:7" ht="12.75" customHeight="1" x14ac:dyDescent="0.15">
      <c r="C25" s="81"/>
      <c r="D25" s="56" t="s">
        <v>86</v>
      </c>
    </row>
    <row r="26" spans="3:7" ht="12.75" customHeight="1" x14ac:dyDescent="0.15">
      <c r="C26" s="81"/>
      <c r="D26" s="56" t="s">
        <v>87</v>
      </c>
    </row>
    <row r="27" spans="3:7" ht="12.75" customHeight="1" x14ac:dyDescent="0.15">
      <c r="C27" s="81"/>
      <c r="D27" s="56" t="s">
        <v>88</v>
      </c>
    </row>
    <row r="28" spans="3:7" ht="12.75" customHeight="1" x14ac:dyDescent="0.15">
      <c r="C28" s="81"/>
      <c r="D28" s="56" t="s">
        <v>90</v>
      </c>
    </row>
    <row r="29" spans="3:7" ht="12.75" customHeight="1" x14ac:dyDescent="0.15">
      <c r="C29" s="81"/>
      <c r="D29" s="56" t="s">
        <v>208</v>
      </c>
    </row>
    <row r="30" spans="3:7" ht="12.75" customHeight="1" x14ac:dyDescent="0.15">
      <c r="C30" s="81"/>
      <c r="D30" s="56" t="s">
        <v>200</v>
      </c>
      <c r="G30" s="49"/>
    </row>
    <row r="31" spans="3:7" ht="12.75" customHeight="1" x14ac:dyDescent="0.15">
      <c r="C31" s="81"/>
      <c r="D31" s="56" t="s">
        <v>91</v>
      </c>
    </row>
    <row r="32" spans="3:7" ht="12.75" customHeight="1" x14ac:dyDescent="0.15">
      <c r="C32" s="81"/>
      <c r="G32" s="48"/>
    </row>
    <row r="33" spans="2:4" ht="15" customHeight="1" x14ac:dyDescent="0.15">
      <c r="C33" s="82" t="s">
        <v>0</v>
      </c>
      <c r="D33" s="21" t="s">
        <v>12</v>
      </c>
    </row>
    <row r="34" spans="2:4" ht="12.75" customHeight="1" x14ac:dyDescent="0.15">
      <c r="C34" s="82">
        <v>16</v>
      </c>
      <c r="D34" s="56" t="s">
        <v>42</v>
      </c>
    </row>
    <row r="35" spans="2:4" ht="12.75" customHeight="1" x14ac:dyDescent="0.15">
      <c r="C35" s="89"/>
      <c r="D35" s="56" t="s">
        <v>76</v>
      </c>
    </row>
    <row r="36" spans="2:4" ht="12.75" customHeight="1" x14ac:dyDescent="0.15">
      <c r="C36" s="89"/>
      <c r="D36" s="56" t="s">
        <v>83</v>
      </c>
    </row>
    <row r="37" spans="2:4" ht="12.75" customHeight="1" x14ac:dyDescent="0.15">
      <c r="C37" s="81"/>
      <c r="D37" s="22" t="s">
        <v>0</v>
      </c>
    </row>
    <row r="38" spans="2:4" ht="15" customHeight="1" x14ac:dyDescent="0.15">
      <c r="C38" s="82" t="s">
        <v>0</v>
      </c>
      <c r="D38" s="21" t="s">
        <v>176</v>
      </c>
    </row>
    <row r="39" spans="2:4" ht="12.75" customHeight="1" x14ac:dyDescent="0.15">
      <c r="C39" s="82">
        <v>15</v>
      </c>
      <c r="D39" s="56" t="s">
        <v>40</v>
      </c>
    </row>
    <row r="40" spans="2:4" ht="12.75" customHeight="1" x14ac:dyDescent="0.15">
      <c r="B40" s="3"/>
      <c r="C40" s="81"/>
      <c r="D40" s="56" t="s">
        <v>201</v>
      </c>
    </row>
    <row r="41" spans="2:4" ht="12.75" customHeight="1" x14ac:dyDescent="0.15">
      <c r="B41" s="3"/>
      <c r="C41" s="81"/>
      <c r="D41" s="56" t="s">
        <v>84</v>
      </c>
    </row>
    <row r="42" spans="2:4" ht="12.75" customHeight="1" x14ac:dyDescent="0.15">
      <c r="B42" s="19" t="s">
        <v>0</v>
      </c>
      <c r="C42" s="90"/>
      <c r="D42" s="55" t="s">
        <v>0</v>
      </c>
    </row>
    <row r="43" spans="2:4" ht="15" customHeight="1" x14ac:dyDescent="0.15">
      <c r="C43" s="91" t="s">
        <v>0</v>
      </c>
      <c r="D43" s="21" t="s">
        <v>14</v>
      </c>
    </row>
    <row r="44" spans="2:4" ht="12.75" customHeight="1" x14ac:dyDescent="0.15">
      <c r="C44" s="82">
        <v>14</v>
      </c>
      <c r="D44" s="56" t="s">
        <v>41</v>
      </c>
    </row>
    <row r="45" spans="2:4" ht="12.75" customHeight="1" x14ac:dyDescent="0.15">
      <c r="B45" s="18" t="s">
        <v>0</v>
      </c>
      <c r="C45" s="89"/>
      <c r="D45" s="56" t="s">
        <v>85</v>
      </c>
    </row>
    <row r="46" spans="2:4" ht="12.75" customHeight="1" x14ac:dyDescent="0.15">
      <c r="B46" s="18"/>
      <c r="C46" s="81"/>
    </row>
    <row r="47" spans="2:4" ht="15" customHeight="1" x14ac:dyDescent="0.15">
      <c r="C47" s="91" t="s">
        <v>0</v>
      </c>
      <c r="D47" s="21" t="s">
        <v>13</v>
      </c>
    </row>
    <row r="48" spans="2:4" ht="12.75" customHeight="1" x14ac:dyDescent="0.15">
      <c r="B48" t="s">
        <v>0</v>
      </c>
      <c r="C48" s="82">
        <v>15</v>
      </c>
      <c r="D48" s="56" t="s">
        <v>41</v>
      </c>
    </row>
    <row r="49" spans="2:4" ht="12.75" customHeight="1" x14ac:dyDescent="0.15">
      <c r="C49" s="81"/>
      <c r="D49" s="56" t="s">
        <v>209</v>
      </c>
    </row>
    <row r="50" spans="2:4" ht="12.75" customHeight="1" x14ac:dyDescent="0.15">
      <c r="B50" s="18" t="s">
        <v>0</v>
      </c>
      <c r="C50" s="3"/>
      <c r="D50" s="58"/>
    </row>
    <row r="51" spans="2:4" ht="12.75" customHeight="1" x14ac:dyDescent="0.15">
      <c r="C51"/>
    </row>
    <row r="52" spans="2:4" ht="12.75" customHeight="1" x14ac:dyDescent="0.15">
      <c r="B52" s="3"/>
      <c r="C52" s="3"/>
      <c r="D52" s="6"/>
    </row>
    <row r="53" spans="2:4" ht="12.75" customHeight="1" x14ac:dyDescent="0.15">
      <c r="B53" s="3"/>
      <c r="C53" s="3"/>
      <c r="D53" s="6"/>
    </row>
    <row r="54" spans="2:4" ht="12.75" customHeight="1" x14ac:dyDescent="0.15">
      <c r="C54"/>
    </row>
    <row r="55" spans="2:4" ht="12.75" customHeight="1" x14ac:dyDescent="0.15">
      <c r="B55" s="3"/>
      <c r="C55" s="3"/>
      <c r="D55" s="6"/>
    </row>
    <row r="56" spans="2:4" ht="12.75" customHeight="1" x14ac:dyDescent="0.15">
      <c r="B56" s="3"/>
      <c r="C56" s="3"/>
      <c r="D56" s="6"/>
    </row>
    <row r="57" spans="2:4" ht="12.75" customHeight="1" x14ac:dyDescent="0.15">
      <c r="B57" s="3"/>
      <c r="C57" s="3"/>
      <c r="D57" s="6"/>
    </row>
    <row r="58" spans="2:4" ht="12.75" customHeight="1" x14ac:dyDescent="0.15">
      <c r="C58" s="3"/>
      <c r="D58" s="6"/>
    </row>
    <row r="59" spans="2:4" ht="12.75" customHeight="1" x14ac:dyDescent="0.15">
      <c r="C59" s="3"/>
    </row>
    <row r="60" spans="2:4" ht="12.75" customHeight="1" x14ac:dyDescent="0.15">
      <c r="C60" s="3"/>
    </row>
    <row r="61" spans="2:4" ht="12.75" customHeight="1" x14ac:dyDescent="0.15">
      <c r="C61" s="3"/>
    </row>
    <row r="62" spans="2:4" ht="12.75" customHeight="1" x14ac:dyDescent="0.15">
      <c r="C62" s="3"/>
    </row>
    <row r="63" spans="2:4" ht="12.75" customHeight="1" x14ac:dyDescent="0.15"/>
    <row r="64" spans="2:4" ht="12.75" customHeight="1" x14ac:dyDescent="0.15"/>
    <row r="65" ht="12.75" customHeight="1" x14ac:dyDescent="0.15"/>
    <row r="66" ht="12.75" customHeight="1" x14ac:dyDescent="0.15"/>
  </sheetData>
  <sheetProtection password="CF3F" sheet="1"/>
  <phoneticPr fontId="5"/>
  <hyperlinks>
    <hyperlink ref="E1" r:id="rId1" xr:uid="{00000000-0004-0000-0500-000000000000}"/>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cellWatches>
    <cellWatch r="G22"/>
  </cellWatche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52"/>
  <sheetViews>
    <sheetView showGridLines="0" showZeros="0" zoomScale="150" zoomScaleNormal="150" workbookViewId="0">
      <selection activeCell="D42" sqref="D42"/>
    </sheetView>
  </sheetViews>
  <sheetFormatPr baseColWidth="10" defaultRowHeight="13" x14ac:dyDescent="0.15"/>
  <cols>
    <col min="1" max="1" width="4.1640625" customWidth="1"/>
    <col min="2" max="2" width="7.1640625" customWidth="1"/>
    <col min="3" max="3" width="7.1640625" style="9" customWidth="1"/>
    <col min="4" max="4" width="74.33203125" customWidth="1"/>
    <col min="5" max="5" width="29.5" customWidth="1"/>
    <col min="6" max="6" width="14.6640625" customWidth="1"/>
    <col min="7" max="9" width="56.5" customWidth="1"/>
    <col min="10" max="11" width="10.33203125" customWidth="1"/>
    <col min="12" max="12" width="21.5" customWidth="1"/>
    <col min="13" max="13" width="5.83203125" customWidth="1"/>
  </cols>
  <sheetData>
    <row r="1" spans="2:8" ht="39.75" customHeight="1" x14ac:dyDescent="0.65">
      <c r="B1" s="3"/>
      <c r="C1" s="3"/>
      <c r="D1" s="28" t="s">
        <v>23</v>
      </c>
      <c r="E1" s="147" t="s">
        <v>169</v>
      </c>
      <c r="F1" s="97">
        <f>(+C5+C9+C13+C17+C22+C26+C29+C33+C37+C41)/10</f>
        <v>17.3</v>
      </c>
    </row>
    <row r="2" spans="2:8" ht="12.75" customHeight="1" x14ac:dyDescent="0.2">
      <c r="B2" s="3"/>
      <c r="C2" s="3"/>
      <c r="D2" s="31" t="s">
        <v>47</v>
      </c>
      <c r="E2" s="4"/>
    </row>
    <row r="3" spans="2:8" ht="15" customHeight="1" x14ac:dyDescent="0.15">
      <c r="B3" s="3"/>
      <c r="C3" s="3"/>
      <c r="E3" s="4"/>
    </row>
    <row r="4" spans="2:8" ht="15.75" customHeight="1" x14ac:dyDescent="0.15">
      <c r="B4" s="81"/>
      <c r="C4" s="82" t="s">
        <v>0</v>
      </c>
      <c r="D4" s="21" t="s">
        <v>31</v>
      </c>
    </row>
    <row r="5" spans="2:8" ht="14" customHeight="1" x14ac:dyDescent="0.15">
      <c r="B5" s="82" t="s">
        <v>0</v>
      </c>
      <c r="C5" s="82">
        <v>13</v>
      </c>
      <c r="D5" s="56" t="s">
        <v>38</v>
      </c>
    </row>
    <row r="6" spans="2:8" ht="14" customHeight="1" x14ac:dyDescent="0.15">
      <c r="B6" s="81"/>
      <c r="C6" s="81"/>
      <c r="D6" s="56" t="s">
        <v>135</v>
      </c>
    </row>
    <row r="7" spans="2:8" ht="12.75" customHeight="1" x14ac:dyDescent="0.15">
      <c r="B7" s="81"/>
      <c r="C7" s="88"/>
    </row>
    <row r="8" spans="2:8" ht="15.75" customHeight="1" x14ac:dyDescent="0.15">
      <c r="B8" s="81"/>
      <c r="C8" s="82" t="s">
        <v>0</v>
      </c>
      <c r="D8" s="21" t="s">
        <v>34</v>
      </c>
    </row>
    <row r="9" spans="2:8" ht="14" customHeight="1" x14ac:dyDescent="0.15">
      <c r="B9" s="81"/>
      <c r="C9" s="82">
        <v>23</v>
      </c>
      <c r="D9" s="56" t="s">
        <v>118</v>
      </c>
      <c r="E9" s="55"/>
      <c r="G9" s="3"/>
      <c r="H9" s="23"/>
    </row>
    <row r="10" spans="2:8" ht="14" customHeight="1" x14ac:dyDescent="0.15">
      <c r="B10" s="82" t="s">
        <v>0</v>
      </c>
      <c r="C10" s="82" t="s">
        <v>0</v>
      </c>
      <c r="D10" s="56" t="s">
        <v>119</v>
      </c>
      <c r="E10" s="55"/>
    </row>
    <row r="11" spans="2:8" ht="12.75" customHeight="1" x14ac:dyDescent="0.15">
      <c r="B11" s="82"/>
      <c r="C11" s="82"/>
      <c r="D11" s="23"/>
    </row>
    <row r="12" spans="2:8" ht="15.75" customHeight="1" x14ac:dyDescent="0.15">
      <c r="B12" s="82" t="s">
        <v>0</v>
      </c>
      <c r="C12" s="91" t="s">
        <v>0</v>
      </c>
      <c r="D12" s="21" t="s">
        <v>141</v>
      </c>
      <c r="G12" s="39" t="s">
        <v>0</v>
      </c>
    </row>
    <row r="13" spans="2:8" ht="14" customHeight="1" x14ac:dyDescent="0.15">
      <c r="B13" s="82" t="s">
        <v>0</v>
      </c>
      <c r="C13" s="91">
        <v>24</v>
      </c>
      <c r="D13" s="56" t="s">
        <v>142</v>
      </c>
      <c r="E13" s="55"/>
    </row>
    <row r="14" spans="2:8" ht="14" customHeight="1" x14ac:dyDescent="0.15">
      <c r="B14" s="81"/>
      <c r="C14" s="82" t="s">
        <v>0</v>
      </c>
      <c r="D14" s="56" t="s">
        <v>32</v>
      </c>
      <c r="E14" s="59"/>
    </row>
    <row r="15" spans="2:8" ht="12.75" customHeight="1" x14ac:dyDescent="0.15">
      <c r="B15" s="81"/>
      <c r="C15" s="82"/>
      <c r="D15" s="23"/>
      <c r="E15" s="3"/>
    </row>
    <row r="16" spans="2:8" ht="15.75" customHeight="1" x14ac:dyDescent="0.15">
      <c r="B16" s="82" t="s">
        <v>0</v>
      </c>
      <c r="C16" s="82" t="s">
        <v>0</v>
      </c>
      <c r="D16" s="21" t="s">
        <v>156</v>
      </c>
    </row>
    <row r="17" spans="2:8" ht="14" customHeight="1" x14ac:dyDescent="0.15">
      <c r="B17" s="81"/>
      <c r="C17" s="82">
        <v>17</v>
      </c>
      <c r="D17" s="56" t="s">
        <v>116</v>
      </c>
    </row>
    <row r="18" spans="2:8" ht="14" customHeight="1" x14ac:dyDescent="0.15">
      <c r="B18" s="81"/>
      <c r="C18" s="81"/>
      <c r="D18" s="56" t="s">
        <v>120</v>
      </c>
    </row>
    <row r="19" spans="2:8" ht="14" customHeight="1" x14ac:dyDescent="0.15">
      <c r="B19" s="82" t="s">
        <v>0</v>
      </c>
      <c r="C19" s="81"/>
      <c r="D19" s="56" t="s">
        <v>32</v>
      </c>
    </row>
    <row r="20" spans="2:8" ht="12.75" customHeight="1" x14ac:dyDescent="0.15">
      <c r="B20" s="82"/>
      <c r="C20" s="81"/>
      <c r="D20" s="23"/>
    </row>
    <row r="21" spans="2:8" ht="15.75" customHeight="1" x14ac:dyDescent="0.15">
      <c r="B21" s="81"/>
      <c r="C21" s="82" t="s">
        <v>0</v>
      </c>
      <c r="D21" s="21" t="s">
        <v>15</v>
      </c>
    </row>
    <row r="22" spans="2:8" ht="14" customHeight="1" x14ac:dyDescent="0.15">
      <c r="B22" s="81"/>
      <c r="C22" s="82">
        <v>13</v>
      </c>
      <c r="D22" s="56" t="s">
        <v>79</v>
      </c>
    </row>
    <row r="23" spans="2:8" ht="14" customHeight="1" x14ac:dyDescent="0.15">
      <c r="B23" s="82" t="s">
        <v>0</v>
      </c>
      <c r="C23" s="81"/>
      <c r="D23" s="56" t="s">
        <v>80</v>
      </c>
    </row>
    <row r="24" spans="2:8" ht="12.75" customHeight="1" x14ac:dyDescent="0.15">
      <c r="B24" s="81"/>
      <c r="C24" s="81"/>
    </row>
    <row r="25" spans="2:8" ht="15.75" customHeight="1" x14ac:dyDescent="0.15">
      <c r="B25" s="81"/>
      <c r="C25" s="82" t="s">
        <v>0</v>
      </c>
      <c r="D25" s="21" t="s">
        <v>62</v>
      </c>
      <c r="H25" s="8"/>
    </row>
    <row r="26" spans="2:8" ht="14" customHeight="1" x14ac:dyDescent="0.15">
      <c r="B26" s="82" t="s">
        <v>0</v>
      </c>
      <c r="C26" s="82">
        <v>15</v>
      </c>
      <c r="D26" s="56" t="s">
        <v>81</v>
      </c>
    </row>
    <row r="27" spans="2:8" ht="12.75" customHeight="1" x14ac:dyDescent="0.15">
      <c r="B27" s="81"/>
      <c r="C27" s="88"/>
    </row>
    <row r="28" spans="2:8" ht="15.75" customHeight="1" x14ac:dyDescent="0.15">
      <c r="B28" s="82" t="s">
        <v>0</v>
      </c>
      <c r="C28" s="82" t="s">
        <v>0</v>
      </c>
      <c r="D28" s="21" t="s">
        <v>137</v>
      </c>
    </row>
    <row r="29" spans="2:8" ht="14" customHeight="1" x14ac:dyDescent="0.15">
      <c r="B29" s="92" t="s">
        <v>0</v>
      </c>
      <c r="C29" s="82">
        <v>20</v>
      </c>
      <c r="D29" s="56" t="s">
        <v>122</v>
      </c>
      <c r="G29" s="21"/>
      <c r="H29" s="8"/>
    </row>
    <row r="30" spans="2:8" ht="14" customHeight="1" x14ac:dyDescent="0.15">
      <c r="B30" s="82" t="s">
        <v>0</v>
      </c>
      <c r="C30" s="81"/>
      <c r="D30" s="56" t="s">
        <v>136</v>
      </c>
      <c r="G30" s="24"/>
    </row>
    <row r="31" spans="2:8" ht="12.75" customHeight="1" x14ac:dyDescent="0.15">
      <c r="B31" s="82"/>
      <c r="C31" s="88"/>
      <c r="G31" s="24"/>
    </row>
    <row r="32" spans="2:8" ht="15.75" customHeight="1" x14ac:dyDescent="0.15">
      <c r="B32" s="82" t="s">
        <v>0</v>
      </c>
      <c r="C32" s="82" t="s">
        <v>0</v>
      </c>
      <c r="D32" s="21" t="s">
        <v>2</v>
      </c>
    </row>
    <row r="33" spans="2:6" ht="14" customHeight="1" x14ac:dyDescent="0.15">
      <c r="B33" s="82" t="s">
        <v>0</v>
      </c>
      <c r="C33" s="91">
        <v>18</v>
      </c>
      <c r="D33" s="50" t="s">
        <v>117</v>
      </c>
    </row>
    <row r="34" spans="2:6" ht="14" customHeight="1" x14ac:dyDescent="0.15">
      <c r="B34" s="81"/>
      <c r="C34" s="88"/>
      <c r="D34" s="50" t="s">
        <v>4</v>
      </c>
    </row>
    <row r="35" spans="2:6" ht="12.75" customHeight="1" x14ac:dyDescent="0.15">
      <c r="B35" s="81"/>
      <c r="C35" s="88"/>
    </row>
    <row r="36" spans="2:6" ht="15.75" customHeight="1" x14ac:dyDescent="0.15">
      <c r="B36" s="81"/>
      <c r="C36" s="81"/>
      <c r="D36" s="21" t="s">
        <v>3</v>
      </c>
    </row>
    <row r="37" spans="2:6" ht="14" customHeight="1" x14ac:dyDescent="0.15">
      <c r="B37" s="89"/>
      <c r="C37" s="91">
        <v>17</v>
      </c>
      <c r="D37" s="50" t="s">
        <v>35</v>
      </c>
    </row>
    <row r="38" spans="2:6" ht="14" customHeight="1" x14ac:dyDescent="0.15">
      <c r="B38" s="89"/>
      <c r="C38" s="88"/>
      <c r="D38" s="50" t="s">
        <v>5</v>
      </c>
    </row>
    <row r="39" spans="2:6" ht="12.75" customHeight="1" x14ac:dyDescent="0.15">
      <c r="B39" s="82" t="s">
        <v>0</v>
      </c>
      <c r="C39" s="88"/>
      <c r="F39" s="3"/>
    </row>
    <row r="40" spans="2:6" ht="15.75" customHeight="1" x14ac:dyDescent="0.15">
      <c r="B40" s="82" t="s">
        <v>0</v>
      </c>
      <c r="C40" s="82" t="s">
        <v>0</v>
      </c>
      <c r="D40" s="21" t="s">
        <v>30</v>
      </c>
      <c r="E40" s="3"/>
      <c r="F40" s="3"/>
    </row>
    <row r="41" spans="2:6" ht="14" customHeight="1" x14ac:dyDescent="0.15">
      <c r="B41" s="82" t="s">
        <v>0</v>
      </c>
      <c r="C41" s="82">
        <v>13</v>
      </c>
      <c r="D41" s="56" t="s">
        <v>82</v>
      </c>
    </row>
    <row r="42" spans="2:6" ht="14" customHeight="1" x14ac:dyDescent="0.15">
      <c r="C42" s="18"/>
      <c r="D42" s="56" t="s">
        <v>121</v>
      </c>
    </row>
    <row r="43" spans="2:6" ht="12.75" customHeight="1" x14ac:dyDescent="0.15">
      <c r="C43" s="18"/>
      <c r="D43" s="23"/>
    </row>
    <row r="44" spans="2:6" ht="12.75" customHeight="1" x14ac:dyDescent="0.15">
      <c r="B44" s="3"/>
      <c r="C44" s="3"/>
      <c r="D44" s="6"/>
    </row>
    <row r="45" spans="2:6" ht="12.75" customHeight="1" x14ac:dyDescent="0.15">
      <c r="B45" s="3"/>
      <c r="C45" s="3"/>
      <c r="D45" s="6"/>
    </row>
    <row r="46" spans="2:6" ht="12.75" customHeight="1" x14ac:dyDescent="0.15">
      <c r="B46" s="3"/>
      <c r="C46" s="3"/>
      <c r="D46" s="6"/>
    </row>
    <row r="47" spans="2:6" ht="12.75" customHeight="1" x14ac:dyDescent="0.15">
      <c r="B47" s="3"/>
      <c r="C47" s="3"/>
      <c r="D47" s="6"/>
    </row>
    <row r="48" spans="2:6" ht="12.75" customHeight="1" x14ac:dyDescent="0.15">
      <c r="B48" s="3"/>
      <c r="C48" s="3"/>
      <c r="D48" s="6"/>
    </row>
    <row r="49" ht="12.75" customHeight="1" x14ac:dyDescent="0.15"/>
    <row r="50" ht="12.75" customHeight="1" x14ac:dyDescent="0.15"/>
    <row r="51" ht="12.75" customHeight="1" x14ac:dyDescent="0.15"/>
    <row r="52" ht="12.75" customHeight="1" x14ac:dyDescent="0.15"/>
  </sheetData>
  <sheetProtection password="CF3F" sheet="1"/>
  <phoneticPr fontId="5"/>
  <hyperlinks>
    <hyperlink ref="G12" r:id="rId1" tooltip="Langue chinoise" display="http://fr.wikipedia.org/wiki/Langue_chinoise" xr:uid="{00000000-0004-0000-0600-000000000000}"/>
    <hyperlink ref="D25" r:id="rId2" tooltip="Langue chinoise" display="http://fr.wikipedia.org/wiki/Langue_chinoise" xr:uid="{00000000-0004-0000-0600-000001000000}"/>
    <hyperlink ref="E1" r:id="rId3" xr:uid="{00000000-0004-0000-0600-000002000000}"/>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8"/>
  <sheetViews>
    <sheetView showGridLines="0" showZeros="0" zoomScale="150" zoomScaleNormal="150" workbookViewId="0"/>
  </sheetViews>
  <sheetFormatPr baseColWidth="10" defaultRowHeight="13" x14ac:dyDescent="0.15"/>
  <cols>
    <col min="1" max="1" width="10.83203125" customWidth="1"/>
    <col min="2" max="2" width="7.6640625" style="9" customWidth="1"/>
    <col min="3" max="3" width="64.33203125" customWidth="1"/>
    <col min="4" max="4" width="42.6640625" customWidth="1"/>
    <col min="5" max="5" width="24.6640625" customWidth="1"/>
    <col min="6" max="8" width="56.5" customWidth="1"/>
    <col min="9" max="10" width="10.33203125" customWidth="1"/>
    <col min="11" max="11" width="21.5" customWidth="1"/>
    <col min="12" max="12" width="5.83203125" customWidth="1"/>
  </cols>
  <sheetData>
    <row r="1" spans="1:5" ht="42.75" customHeight="1" x14ac:dyDescent="0.65">
      <c r="C1" s="29" t="s">
        <v>78</v>
      </c>
      <c r="D1" s="147" t="s">
        <v>173</v>
      </c>
      <c r="E1" s="97">
        <f>(+B6+B12+B16+B19)/4</f>
        <v>7.75</v>
      </c>
    </row>
    <row r="2" spans="1:5" ht="16" x14ac:dyDescent="0.2">
      <c r="C2" s="31" t="s">
        <v>52</v>
      </c>
    </row>
    <row r="3" spans="1:5" ht="16" x14ac:dyDescent="0.2">
      <c r="C3" s="31"/>
      <c r="D3" s="147" t="s">
        <v>174</v>
      </c>
      <c r="E3" s="117">
        <f>+B27/1</f>
        <v>6</v>
      </c>
    </row>
    <row r="4" spans="1:5" ht="14" customHeight="1" x14ac:dyDescent="0.15"/>
    <row r="5" spans="1:5" ht="18" customHeight="1" x14ac:dyDescent="0.15">
      <c r="A5" s="20"/>
      <c r="B5" s="82" t="s">
        <v>0</v>
      </c>
      <c r="C5" s="21" t="s">
        <v>168</v>
      </c>
      <c r="D5" s="12" t="s">
        <v>0</v>
      </c>
      <c r="E5" s="113" t="s">
        <v>0</v>
      </c>
    </row>
    <row r="6" spans="1:5" ht="14" customHeight="1" x14ac:dyDescent="0.15">
      <c r="A6" s="20"/>
      <c r="B6" s="82">
        <v>8</v>
      </c>
      <c r="C6" s="33" t="s">
        <v>111</v>
      </c>
      <c r="D6" s="7"/>
      <c r="E6" s="7"/>
    </row>
    <row r="7" spans="1:5" ht="14" customHeight="1" x14ac:dyDescent="0.15">
      <c r="A7" s="20"/>
      <c r="B7" s="93"/>
      <c r="C7" s="33" t="s">
        <v>61</v>
      </c>
      <c r="D7" s="7"/>
      <c r="E7" s="7"/>
    </row>
    <row r="8" spans="1:5" ht="14" customHeight="1" x14ac:dyDescent="0.15">
      <c r="A8" s="20"/>
      <c r="B8" s="93"/>
      <c r="C8" s="33" t="s">
        <v>54</v>
      </c>
      <c r="D8" s="7"/>
      <c r="E8" s="7"/>
    </row>
    <row r="9" spans="1:5" ht="14" customHeight="1" x14ac:dyDescent="0.15">
      <c r="A9" s="20"/>
      <c r="B9" s="93"/>
      <c r="C9" s="33" t="s">
        <v>94</v>
      </c>
      <c r="D9" s="7"/>
      <c r="E9" s="7"/>
    </row>
    <row r="10" spans="1:5" ht="14" customHeight="1" x14ac:dyDescent="0.15">
      <c r="A10" s="20"/>
      <c r="B10" s="93"/>
      <c r="C10" s="34"/>
      <c r="D10" s="7"/>
      <c r="E10" s="7"/>
    </row>
    <row r="11" spans="1:5" ht="18" customHeight="1" x14ac:dyDescent="0.15">
      <c r="A11" s="20"/>
      <c r="B11" s="82" t="s">
        <v>0</v>
      </c>
      <c r="C11" s="21" t="s">
        <v>16</v>
      </c>
      <c r="D11" s="7"/>
    </row>
    <row r="12" spans="1:5" ht="14" customHeight="1" x14ac:dyDescent="0.15">
      <c r="A12" s="20"/>
      <c r="B12" s="82">
        <v>9</v>
      </c>
      <c r="C12" s="35" t="s">
        <v>55</v>
      </c>
    </row>
    <row r="13" spans="1:5" ht="14" customHeight="1" x14ac:dyDescent="0.15">
      <c r="A13" s="20"/>
      <c r="B13" s="93"/>
      <c r="C13" s="35" t="s">
        <v>95</v>
      </c>
    </row>
    <row r="14" spans="1:5" ht="14" customHeight="1" x14ac:dyDescent="0.15">
      <c r="A14" s="20"/>
      <c r="B14" s="93"/>
      <c r="C14" s="34"/>
    </row>
    <row r="15" spans="1:5" ht="18" customHeight="1" x14ac:dyDescent="0.15">
      <c r="A15" s="20"/>
      <c r="B15" s="82" t="s">
        <v>0</v>
      </c>
      <c r="C15" s="21" t="s">
        <v>128</v>
      </c>
    </row>
    <row r="16" spans="1:5" ht="14" customHeight="1" x14ac:dyDescent="0.15">
      <c r="A16" s="20"/>
      <c r="B16" s="82">
        <v>6</v>
      </c>
      <c r="C16" s="36" t="s">
        <v>39</v>
      </c>
    </row>
    <row r="17" spans="1:9" ht="14" customHeight="1" x14ac:dyDescent="0.15">
      <c r="A17" s="20"/>
      <c r="B17" s="94"/>
      <c r="C17" s="36" t="s">
        <v>96</v>
      </c>
    </row>
    <row r="18" spans="1:9" ht="14" customHeight="1" x14ac:dyDescent="0.15">
      <c r="A18" s="20"/>
      <c r="B18" s="94"/>
      <c r="C18" s="36"/>
    </row>
    <row r="19" spans="1:9" ht="18" customHeight="1" x14ac:dyDescent="0.15">
      <c r="A19" s="20"/>
      <c r="B19" s="82">
        <v>8</v>
      </c>
      <c r="C19" s="21" t="s">
        <v>127</v>
      </c>
    </row>
    <row r="20" spans="1:9" ht="14" customHeight="1" x14ac:dyDescent="0.15">
      <c r="A20" s="20"/>
      <c r="B20" s="94"/>
      <c r="C20" s="36" t="s">
        <v>125</v>
      </c>
    </row>
    <row r="21" spans="1:9" ht="14" customHeight="1" x14ac:dyDescent="0.15">
      <c r="A21" s="20"/>
      <c r="B21" s="94"/>
      <c r="C21" s="36" t="s">
        <v>126</v>
      </c>
    </row>
    <row r="22" spans="1:9" ht="14" customHeight="1" x14ac:dyDescent="0.15">
      <c r="A22" s="20"/>
      <c r="B22" s="93"/>
      <c r="C22" s="37"/>
    </row>
    <row r="23" spans="1:9" ht="14" customHeight="1" x14ac:dyDescent="0.15">
      <c r="A23" s="3"/>
      <c r="B23" s="81"/>
      <c r="C23" s="38" t="s">
        <v>0</v>
      </c>
      <c r="D23" s="7"/>
      <c r="E23" s="7"/>
    </row>
    <row r="24" spans="1:9" ht="14" customHeight="1" x14ac:dyDescent="0.15">
      <c r="A24" s="3"/>
      <c r="B24" s="81"/>
      <c r="C24" s="36" t="s">
        <v>0</v>
      </c>
      <c r="D24" s="12"/>
      <c r="E24" s="12"/>
    </row>
    <row r="25" spans="1:9" ht="14" customHeight="1" x14ac:dyDescent="0.15">
      <c r="A25" s="3"/>
      <c r="B25" s="81"/>
      <c r="C25" s="36"/>
      <c r="D25" s="12"/>
      <c r="E25" s="12"/>
    </row>
    <row r="26" spans="1:9" ht="42" customHeight="1" x14ac:dyDescent="0.15">
      <c r="A26" s="3"/>
      <c r="B26" s="3"/>
      <c r="C26" s="60" t="s">
        <v>51</v>
      </c>
      <c r="D26" s="115" t="s">
        <v>175</v>
      </c>
      <c r="E26" s="116">
        <f>(B6+B12+B16+B19+B27)/5</f>
        <v>7.4</v>
      </c>
    </row>
    <row r="27" spans="1:9" ht="12.75" customHeight="1" x14ac:dyDescent="0.15">
      <c r="A27" s="18" t="s">
        <v>151</v>
      </c>
      <c r="B27" s="82">
        <v>6</v>
      </c>
      <c r="C27" s="38" t="s">
        <v>56</v>
      </c>
      <c r="D27" s="12"/>
      <c r="E27" s="12"/>
    </row>
    <row r="28" spans="1:9" ht="12.75" customHeight="1" x14ac:dyDescent="0.2">
      <c r="A28" s="18" t="s">
        <v>0</v>
      </c>
      <c r="B28" s="18" t="s">
        <v>0</v>
      </c>
      <c r="C28" s="38" t="s">
        <v>57</v>
      </c>
      <c r="G28" s="16"/>
      <c r="H28" s="16"/>
      <c r="I28" s="6"/>
    </row>
    <row r="29" spans="1:9" ht="12.75" customHeight="1" x14ac:dyDescent="0.2">
      <c r="A29" s="18" t="s">
        <v>0</v>
      </c>
      <c r="B29" s="18" t="s">
        <v>0</v>
      </c>
      <c r="C29" s="38" t="s">
        <v>58</v>
      </c>
      <c r="G29" s="16"/>
      <c r="H29" s="16"/>
    </row>
    <row r="30" spans="1:9" ht="12.75" customHeight="1" x14ac:dyDescent="0.2">
      <c r="A30" s="16" t="s">
        <v>0</v>
      </c>
      <c r="B30" s="16" t="s">
        <v>0</v>
      </c>
      <c r="C30" s="38" t="s">
        <v>60</v>
      </c>
      <c r="G30" s="18" t="s">
        <v>0</v>
      </c>
      <c r="H30" s="18"/>
      <c r="I30" s="6"/>
    </row>
    <row r="31" spans="1:9" ht="12.75" customHeight="1" x14ac:dyDescent="0.15">
      <c r="A31" s="18" t="s">
        <v>0</v>
      </c>
      <c r="B31" s="18" t="s">
        <v>0</v>
      </c>
      <c r="C31" s="36" t="s">
        <v>59</v>
      </c>
      <c r="G31" s="18" t="s">
        <v>0</v>
      </c>
      <c r="H31" s="18"/>
      <c r="I31" s="6"/>
    </row>
    <row r="32" spans="1:9" ht="12.75" customHeight="1" x14ac:dyDescent="0.2">
      <c r="A32" s="40" t="s">
        <v>0</v>
      </c>
      <c r="B32" s="41" t="s">
        <v>0</v>
      </c>
      <c r="C32" s="36" t="s">
        <v>0</v>
      </c>
      <c r="G32" s="16" t="s">
        <v>0</v>
      </c>
      <c r="H32" s="16"/>
      <c r="I32" s="6"/>
    </row>
    <row r="33" spans="1:9" ht="12.75" customHeight="1" x14ac:dyDescent="0.15">
      <c r="A33" s="41" t="s">
        <v>0</v>
      </c>
      <c r="B33" s="41" t="s">
        <v>0</v>
      </c>
      <c r="C33" s="61" t="s">
        <v>112</v>
      </c>
      <c r="G33" s="19" t="s">
        <v>0</v>
      </c>
      <c r="H33" s="19"/>
      <c r="I33" s="6"/>
    </row>
    <row r="34" spans="1:9" ht="12.75" customHeight="1" x14ac:dyDescent="0.15">
      <c r="A34" s="41" t="s">
        <v>0</v>
      </c>
      <c r="B34" s="3"/>
      <c r="C34" s="61" t="s">
        <v>97</v>
      </c>
      <c r="G34" s="40" t="s">
        <v>0</v>
      </c>
      <c r="H34" s="41"/>
      <c r="I34" s="42"/>
    </row>
    <row r="35" spans="1:9" ht="12.75" customHeight="1" x14ac:dyDescent="0.15">
      <c r="A35" s="41" t="s">
        <v>0</v>
      </c>
      <c r="B35" s="3"/>
      <c r="C35" s="36" t="s">
        <v>0</v>
      </c>
      <c r="G35" s="43"/>
      <c r="H35" s="41"/>
      <c r="I35" s="42"/>
    </row>
    <row r="36" spans="1:9" ht="12.75" customHeight="1" x14ac:dyDescent="0.15">
      <c r="A36" s="41"/>
      <c r="B36" s="3"/>
      <c r="C36" s="36"/>
      <c r="G36" s="43"/>
      <c r="H36" s="41"/>
      <c r="I36" s="42"/>
    </row>
    <row r="37" spans="1:9" ht="12.75" customHeight="1" x14ac:dyDescent="0.15">
      <c r="A37" s="41"/>
      <c r="B37" s="3"/>
      <c r="C37" s="36"/>
      <c r="G37" s="43"/>
      <c r="H37" s="41"/>
      <c r="I37" s="42"/>
    </row>
    <row r="38" spans="1:9" ht="12.75" customHeight="1" x14ac:dyDescent="0.15">
      <c r="A38" s="41"/>
      <c r="B38" s="3"/>
      <c r="C38" s="36"/>
      <c r="G38" s="43"/>
      <c r="H38" s="41"/>
      <c r="I38" s="42"/>
    </row>
    <row r="39" spans="1:9" ht="14" customHeight="1" x14ac:dyDescent="0.15">
      <c r="B39" s="3"/>
      <c r="C39" s="36"/>
      <c r="G39" s="41" t="s">
        <v>0</v>
      </c>
      <c r="H39" s="41"/>
      <c r="I39" s="42"/>
    </row>
    <row r="40" spans="1:9" ht="12.75" customHeight="1" x14ac:dyDescent="0.15">
      <c r="B40" s="3"/>
      <c r="C40" s="11"/>
      <c r="D40" s="12"/>
      <c r="E40" s="12"/>
    </row>
    <row r="41" spans="1:9" ht="12.75" customHeight="1" x14ac:dyDescent="0.2">
      <c r="B41" s="3"/>
      <c r="D41" s="5"/>
    </row>
    <row r="42" spans="1:9" ht="12.75" customHeight="1" x14ac:dyDescent="0.15">
      <c r="C42" s="11"/>
      <c r="D42" s="12"/>
      <c r="E42" s="12"/>
    </row>
    <row r="43" spans="1:9" ht="12.75" customHeight="1" x14ac:dyDescent="0.15"/>
    <row r="44" spans="1:9" ht="12.75" customHeight="1" x14ac:dyDescent="0.15"/>
    <row r="45" spans="1:9" ht="12.75" customHeight="1" x14ac:dyDescent="0.15"/>
    <row r="46" spans="1:9" ht="12.75" customHeight="1" x14ac:dyDescent="0.15"/>
    <row r="47" spans="1:9" ht="12.75" customHeight="1" x14ac:dyDescent="0.15"/>
    <row r="48" spans="1:9" ht="12.75" customHeight="1" x14ac:dyDescent="0.15"/>
  </sheetData>
  <sheetProtection password="CF3F" sheet="1"/>
  <phoneticPr fontId="5"/>
  <hyperlinks>
    <hyperlink ref="D1" r:id="rId1" xr:uid="{00000000-0004-0000-0700-000000000000}"/>
    <hyperlink ref="D26" r:id="rId2" xr:uid="{00000000-0004-0000-0700-000001000000}"/>
    <hyperlink ref="D3" r:id="rId3" xr:uid="{00000000-0004-0000-0700-000002000000}"/>
  </hyperlinks>
  <printOptions horizontalCentered="1" verticalCentered="1"/>
  <pageMargins left="0.23622047244094491" right="0.19685039370078741" top="0.11811023622047245" bottom="0.19685039370078741" header="0" footer="0"/>
  <pageSetup orientation="portrait" horizontalDpi="4294967292" verticalDpi="4294967292"/>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51"/>
  <sheetViews>
    <sheetView showGridLines="0" showZeros="0" zoomScale="150" zoomScaleNormal="150" workbookViewId="0">
      <selection activeCell="D1" sqref="D1"/>
    </sheetView>
  </sheetViews>
  <sheetFormatPr baseColWidth="10" defaultRowHeight="13" x14ac:dyDescent="0.15"/>
  <cols>
    <col min="1" max="1" width="4.1640625" customWidth="1"/>
    <col min="2" max="2" width="7.1640625" customWidth="1"/>
    <col min="3" max="3" width="7.1640625" style="9" customWidth="1"/>
    <col min="4" max="4" width="63" customWidth="1"/>
    <col min="5" max="5" width="22.33203125" customWidth="1"/>
    <col min="6" max="6" width="20" customWidth="1"/>
    <col min="7" max="9" width="56.5" customWidth="1"/>
    <col min="10" max="11" width="10.33203125" customWidth="1"/>
    <col min="12" max="12" width="21.5" customWidth="1"/>
    <col min="13" max="13" width="5.83203125" customWidth="1"/>
  </cols>
  <sheetData>
    <row r="1" spans="2:8" ht="39.75" customHeight="1" x14ac:dyDescent="0.65">
      <c r="B1" s="3"/>
      <c r="C1" s="3"/>
      <c r="D1" s="29" t="s">
        <v>147</v>
      </c>
      <c r="E1" s="147" t="s">
        <v>169</v>
      </c>
      <c r="F1" s="97">
        <f>(+C5+C9+C13+C17+C21+C25+C28+C32+C36+C40)/10</f>
        <v>29.7</v>
      </c>
    </row>
    <row r="2" spans="2:8" ht="14" customHeight="1" x14ac:dyDescent="0.2">
      <c r="B2" s="3"/>
      <c r="C2" s="3"/>
      <c r="D2" s="95" t="s">
        <v>148</v>
      </c>
      <c r="E2" s="4"/>
    </row>
    <row r="3" spans="2:8" ht="15" customHeight="1" x14ac:dyDescent="0.15">
      <c r="B3" s="3"/>
      <c r="C3" s="3"/>
      <c r="E3" s="4"/>
    </row>
    <row r="4" spans="2:8" ht="17" customHeight="1" x14ac:dyDescent="0.3">
      <c r="B4" s="81"/>
      <c r="C4" s="82" t="s">
        <v>0</v>
      </c>
      <c r="D4" s="73" t="s">
        <v>157</v>
      </c>
    </row>
    <row r="5" spans="2:8" ht="14" customHeight="1" x14ac:dyDescent="0.15">
      <c r="B5" s="82" t="s">
        <v>0</v>
      </c>
      <c r="C5" s="82">
        <v>13</v>
      </c>
      <c r="D5" s="96" t="s">
        <v>149</v>
      </c>
    </row>
    <row r="6" spans="2:8" ht="14" customHeight="1" x14ac:dyDescent="0.15">
      <c r="B6" s="81"/>
      <c r="C6" s="81"/>
      <c r="D6" s="96" t="s">
        <v>0</v>
      </c>
    </row>
    <row r="7" spans="2:8" ht="12.75" customHeight="1" x14ac:dyDescent="0.15">
      <c r="B7" s="81"/>
      <c r="C7" s="88"/>
    </row>
    <row r="8" spans="2:8" ht="17" customHeight="1" x14ac:dyDescent="0.3">
      <c r="B8" s="81"/>
      <c r="C8" s="82" t="s">
        <v>0</v>
      </c>
      <c r="D8" s="74" t="s">
        <v>158</v>
      </c>
    </row>
    <row r="9" spans="2:8" ht="14" customHeight="1" x14ac:dyDescent="0.15">
      <c r="B9" s="81"/>
      <c r="C9" s="82">
        <v>80</v>
      </c>
      <c r="D9" s="96" t="s">
        <v>149</v>
      </c>
      <c r="E9" s="55"/>
      <c r="G9" s="3"/>
      <c r="H9" s="23"/>
    </row>
    <row r="10" spans="2:8" ht="14" customHeight="1" x14ac:dyDescent="0.15">
      <c r="B10" s="82" t="s">
        <v>0</v>
      </c>
      <c r="C10" s="82" t="s">
        <v>0</v>
      </c>
      <c r="D10" s="96" t="s">
        <v>0</v>
      </c>
      <c r="E10" s="55"/>
    </row>
    <row r="11" spans="2:8" ht="12.75" customHeight="1" x14ac:dyDescent="0.15">
      <c r="B11" s="82"/>
      <c r="C11" s="82"/>
      <c r="D11" s="23"/>
    </row>
    <row r="12" spans="2:8" ht="17" customHeight="1" x14ac:dyDescent="0.3">
      <c r="B12" s="82" t="s">
        <v>0</v>
      </c>
      <c r="C12" s="91" t="s">
        <v>0</v>
      </c>
      <c r="D12" s="75" t="s">
        <v>159</v>
      </c>
      <c r="G12" s="39" t="s">
        <v>0</v>
      </c>
    </row>
    <row r="13" spans="2:8" ht="14" customHeight="1" x14ac:dyDescent="0.15">
      <c r="B13" s="82" t="s">
        <v>0</v>
      </c>
      <c r="C13" s="91">
        <v>80</v>
      </c>
      <c r="D13" s="96" t="s">
        <v>149</v>
      </c>
      <c r="E13" s="55"/>
    </row>
    <row r="14" spans="2:8" ht="14" customHeight="1" x14ac:dyDescent="0.15">
      <c r="B14" s="81"/>
      <c r="C14" s="82" t="s">
        <v>0</v>
      </c>
      <c r="D14" s="96" t="s">
        <v>0</v>
      </c>
      <c r="E14" s="59"/>
    </row>
    <row r="15" spans="2:8" ht="12.75" customHeight="1" x14ac:dyDescent="0.15">
      <c r="B15" s="81"/>
      <c r="C15" s="82"/>
      <c r="D15" s="23"/>
      <c r="E15" s="3"/>
    </row>
    <row r="16" spans="2:8" ht="17" customHeight="1" x14ac:dyDescent="0.3">
      <c r="B16" s="82" t="s">
        <v>0</v>
      </c>
      <c r="C16" s="82" t="s">
        <v>0</v>
      </c>
      <c r="D16" s="75" t="s">
        <v>160</v>
      </c>
    </row>
    <row r="17" spans="2:8" ht="14" customHeight="1" x14ac:dyDescent="0.15">
      <c r="B17" s="81"/>
      <c r="C17" s="82">
        <v>10</v>
      </c>
      <c r="D17" s="96" t="s">
        <v>149</v>
      </c>
    </row>
    <row r="18" spans="2:8" ht="14" customHeight="1" x14ac:dyDescent="0.15">
      <c r="B18" s="81"/>
      <c r="C18" s="81"/>
      <c r="D18" s="96" t="s">
        <v>0</v>
      </c>
    </row>
    <row r="19" spans="2:8" ht="14" customHeight="1" x14ac:dyDescent="0.15">
      <c r="B19" s="82" t="s">
        <v>0</v>
      </c>
      <c r="C19" s="81"/>
      <c r="D19" s="96" t="s">
        <v>0</v>
      </c>
    </row>
    <row r="20" spans="2:8" ht="17" customHeight="1" x14ac:dyDescent="0.3">
      <c r="B20" s="81"/>
      <c r="C20" s="82" t="s">
        <v>0</v>
      </c>
      <c r="D20" s="75" t="s">
        <v>161</v>
      </c>
    </row>
    <row r="21" spans="2:8" ht="14" customHeight="1" x14ac:dyDescent="0.15">
      <c r="B21" s="81"/>
      <c r="C21" s="82">
        <v>38</v>
      </c>
      <c r="D21" s="96" t="s">
        <v>149</v>
      </c>
    </row>
    <row r="22" spans="2:8" ht="14" customHeight="1" x14ac:dyDescent="0.15">
      <c r="B22" s="82" t="s">
        <v>0</v>
      </c>
      <c r="C22" s="81"/>
      <c r="D22" s="96" t="s">
        <v>0</v>
      </c>
    </row>
    <row r="23" spans="2:8" ht="12.75" customHeight="1" x14ac:dyDescent="0.15">
      <c r="B23" s="81"/>
      <c r="C23" s="81"/>
    </row>
    <row r="24" spans="2:8" ht="17" customHeight="1" x14ac:dyDescent="0.3">
      <c r="B24" s="81"/>
      <c r="C24" s="82" t="s">
        <v>0</v>
      </c>
      <c r="D24" s="76" t="s">
        <v>162</v>
      </c>
      <c r="H24" s="8"/>
    </row>
    <row r="25" spans="2:8" ht="14" customHeight="1" x14ac:dyDescent="0.15">
      <c r="B25" s="82" t="s">
        <v>0</v>
      </c>
      <c r="C25" s="82">
        <v>18</v>
      </c>
      <c r="D25" s="96" t="s">
        <v>149</v>
      </c>
    </row>
    <row r="26" spans="2:8" ht="12.75" customHeight="1" x14ac:dyDescent="0.15">
      <c r="B26" s="81"/>
      <c r="C26" s="88"/>
    </row>
    <row r="27" spans="2:8" ht="17" customHeight="1" x14ac:dyDescent="0.3">
      <c r="B27" s="82" t="s">
        <v>0</v>
      </c>
      <c r="C27" s="82" t="s">
        <v>0</v>
      </c>
      <c r="D27" s="77" t="s">
        <v>163</v>
      </c>
    </row>
    <row r="28" spans="2:8" ht="14" customHeight="1" x14ac:dyDescent="0.15">
      <c r="B28" s="92" t="s">
        <v>0</v>
      </c>
      <c r="C28" s="82">
        <v>28</v>
      </c>
      <c r="D28" s="96" t="s">
        <v>149</v>
      </c>
      <c r="G28" s="21"/>
      <c r="H28" s="8"/>
    </row>
    <row r="29" spans="2:8" ht="14" customHeight="1" x14ac:dyDescent="0.15">
      <c r="B29" s="82" t="s">
        <v>0</v>
      </c>
      <c r="C29" s="81"/>
      <c r="D29" s="96" t="s">
        <v>0</v>
      </c>
      <c r="G29" s="24"/>
    </row>
    <row r="30" spans="2:8" ht="12.75" customHeight="1" x14ac:dyDescent="0.15">
      <c r="B30" s="82"/>
      <c r="C30" s="88"/>
      <c r="G30" s="24"/>
    </row>
    <row r="31" spans="2:8" ht="17" customHeight="1" x14ac:dyDescent="0.3">
      <c r="B31" s="82" t="s">
        <v>0</v>
      </c>
      <c r="C31" s="82" t="s">
        <v>0</v>
      </c>
      <c r="D31" s="76" t="s">
        <v>164</v>
      </c>
    </row>
    <row r="32" spans="2:8" ht="14" customHeight="1" x14ac:dyDescent="0.15">
      <c r="B32" s="82" t="s">
        <v>0</v>
      </c>
      <c r="C32" s="91">
        <v>12</v>
      </c>
      <c r="D32" s="96" t="s">
        <v>149</v>
      </c>
    </row>
    <row r="33" spans="2:6" ht="14" customHeight="1" x14ac:dyDescent="0.15">
      <c r="B33" s="81"/>
      <c r="C33" s="88"/>
      <c r="D33" s="80" t="s">
        <v>0</v>
      </c>
    </row>
    <row r="34" spans="2:6" ht="12.75" customHeight="1" x14ac:dyDescent="0.15">
      <c r="B34" s="81"/>
      <c r="C34" s="88"/>
    </row>
    <row r="35" spans="2:6" ht="17" customHeight="1" x14ac:dyDescent="0.3">
      <c r="B35" s="81"/>
      <c r="C35" s="81"/>
      <c r="D35" s="78" t="s">
        <v>165</v>
      </c>
    </row>
    <row r="36" spans="2:6" ht="14" customHeight="1" x14ac:dyDescent="0.15">
      <c r="B36" s="89"/>
      <c r="C36" s="91">
        <v>15</v>
      </c>
      <c r="D36" s="96" t="s">
        <v>149</v>
      </c>
    </row>
    <row r="37" spans="2:6" ht="14" customHeight="1" x14ac:dyDescent="0.15">
      <c r="B37" s="89"/>
      <c r="C37" s="88"/>
      <c r="D37" s="80" t="s">
        <v>0</v>
      </c>
    </row>
    <row r="38" spans="2:6" ht="12.75" customHeight="1" x14ac:dyDescent="0.15">
      <c r="B38" s="82" t="s">
        <v>0</v>
      </c>
      <c r="C38" s="88"/>
      <c r="F38" s="3"/>
    </row>
    <row r="39" spans="2:6" ht="17" customHeight="1" x14ac:dyDescent="0.3">
      <c r="B39" s="82" t="s">
        <v>0</v>
      </c>
      <c r="C39" s="82" t="s">
        <v>0</v>
      </c>
      <c r="D39" s="76" t="s">
        <v>166</v>
      </c>
      <c r="E39" s="3"/>
      <c r="F39" s="3"/>
    </row>
    <row r="40" spans="2:6" ht="14" customHeight="1" x14ac:dyDescent="0.15">
      <c r="B40" s="82" t="s">
        <v>0</v>
      </c>
      <c r="C40" s="82">
        <v>3</v>
      </c>
      <c r="D40" s="96" t="s">
        <v>149</v>
      </c>
    </row>
    <row r="41" spans="2:6" ht="14" customHeight="1" x14ac:dyDescent="0.15">
      <c r="C41" s="18"/>
      <c r="D41" s="96" t="s">
        <v>0</v>
      </c>
    </row>
    <row r="42" spans="2:6" ht="12.75" customHeight="1" x14ac:dyDescent="0.15">
      <c r="C42" s="18"/>
      <c r="D42" s="23"/>
    </row>
    <row r="43" spans="2:6" ht="12.75" customHeight="1" x14ac:dyDescent="0.15">
      <c r="B43" s="3"/>
      <c r="C43" s="3"/>
      <c r="D43" s="6"/>
    </row>
    <row r="44" spans="2:6" ht="12.75" customHeight="1" x14ac:dyDescent="0.15">
      <c r="B44" s="3"/>
      <c r="C44" s="3"/>
      <c r="D44" s="6"/>
    </row>
    <row r="45" spans="2:6" ht="12.75" customHeight="1" x14ac:dyDescent="0.15">
      <c r="B45" s="3"/>
      <c r="C45" s="3"/>
      <c r="D45" s="6"/>
    </row>
    <row r="46" spans="2:6" ht="12.75" customHeight="1" x14ac:dyDescent="0.15">
      <c r="B46" s="3"/>
      <c r="C46" s="3"/>
      <c r="D46" s="6"/>
    </row>
    <row r="47" spans="2:6" ht="12.75" customHeight="1" x14ac:dyDescent="0.15">
      <c r="B47" s="3"/>
      <c r="C47" s="3"/>
      <c r="D47" s="6"/>
    </row>
    <row r="48" spans="2:6" ht="12.75" customHeight="1" x14ac:dyDescent="0.15"/>
    <row r="49" ht="12.75" customHeight="1" x14ac:dyDescent="0.15"/>
    <row r="50" ht="12.75" customHeight="1" x14ac:dyDescent="0.15"/>
    <row r="51" ht="12.75" customHeight="1" x14ac:dyDescent="0.15"/>
  </sheetData>
  <sheetProtection password="CF3F" sheet="1"/>
  <phoneticPr fontId="5" type="noConversion"/>
  <hyperlinks>
    <hyperlink ref="G12" r:id="rId1" tooltip="Langue chinoise" display="http://fr.wikipedia.org/wiki/Langue_chinoise" xr:uid="{00000000-0004-0000-0800-000000000000}"/>
    <hyperlink ref="D24" r:id="rId2" tooltip="Langue chinoise" display="http://fr.wikipedia.org/wiki/Langue_chinoise" xr:uid="{00000000-0004-0000-0800-000001000000}"/>
    <hyperlink ref="E1" r:id="rId3" xr:uid="{00000000-0004-0000-0800-000002000000}"/>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Calcul CmO et PmO</vt:lpstr>
      <vt:lpstr>Tentations_monde</vt:lpstr>
      <vt:lpstr>Entrées_monde</vt:lpstr>
      <vt:lpstr>Salades et potages</vt:lpstr>
      <vt:lpstr>Burger et sandwich</vt:lpstr>
      <vt:lpstr>Pizza</vt:lpstr>
      <vt:lpstr>Les saveurs du monde</vt:lpstr>
      <vt:lpstr>Gâteries</vt:lpstr>
      <vt:lpstr>La Boutique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Test Drive User</dc:creator>
  <cp:lastModifiedBy>Microsoft Office User</cp:lastModifiedBy>
  <cp:lastPrinted>2009-10-08T18:17:55Z</cp:lastPrinted>
  <dcterms:created xsi:type="dcterms:W3CDTF">2007-09-13T14:32:31Z</dcterms:created>
  <dcterms:modified xsi:type="dcterms:W3CDTF">2021-10-15T19:12:04Z</dcterms:modified>
</cp:coreProperties>
</file>