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CATALOGUE DES PRODUITS ET SERVICES OFFERTS/"/>
    </mc:Choice>
  </mc:AlternateContent>
  <xr:revisionPtr revIDLastSave="0" documentId="8_{B69F75C6-035D-B44B-97D7-BB1A4EF1F26D}" xr6:coauthVersionLast="47" xr6:coauthVersionMax="47" xr10:uidLastSave="{00000000-0000-0000-0000-000000000000}"/>
  <bookViews>
    <workbookView xWindow="0" yWindow="500" windowWidth="51200" windowHeight="16440" tabRatio="500" xr2:uid="{00000000-000D-0000-FFFF-FFFF00000000}"/>
  </bookViews>
  <sheets>
    <sheet name="Calcul CmO, PmO, FCmO" sheetId="2" r:id="rId1"/>
    <sheet name="Bières du monde" sheetId="1" r:id="rId2"/>
  </sheets>
  <definedNames>
    <definedName name="image1" localSheetId="0">#REF!</definedName>
    <definedName name="image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H14" i="2"/>
  <c r="G15" i="2"/>
  <c r="I15" i="2"/>
  <c r="G16" i="2"/>
  <c r="H16" i="2"/>
  <c r="G17" i="2"/>
  <c r="I17" i="2"/>
  <c r="G18" i="2"/>
  <c r="I18" i="2"/>
  <c r="G19" i="2"/>
  <c r="I19" i="2"/>
  <c r="G20" i="2"/>
  <c r="H20" i="2"/>
  <c r="G21" i="2"/>
  <c r="I21" i="2"/>
  <c r="G22" i="2"/>
  <c r="G23" i="2"/>
  <c r="G24" i="2"/>
  <c r="G25" i="2"/>
  <c r="I25" i="2"/>
  <c r="G26" i="2"/>
  <c r="H26" i="2"/>
  <c r="G27" i="2"/>
  <c r="H27" i="2"/>
  <c r="G28" i="2"/>
  <c r="H28" i="2"/>
  <c r="G29" i="2"/>
  <c r="H29" i="2"/>
  <c r="G30" i="2"/>
  <c r="H30" i="2"/>
  <c r="G31" i="2"/>
  <c r="I31" i="2"/>
  <c r="G32" i="2"/>
  <c r="I32" i="2"/>
  <c r="G33" i="2"/>
  <c r="H33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F35" i="2"/>
  <c r="F42" i="2"/>
  <c r="I24" i="2"/>
  <c r="H24" i="2"/>
  <c r="I23" i="2"/>
  <c r="H23" i="2"/>
  <c r="I22" i="2"/>
  <c r="H22" i="2"/>
  <c r="I14" i="2"/>
  <c r="H13" i="2"/>
  <c r="I12" i="2"/>
  <c r="H12" i="2"/>
  <c r="I11" i="2"/>
  <c r="H11" i="2"/>
  <c r="I10" i="2"/>
  <c r="H10" i="2"/>
  <c r="E2" i="1"/>
  <c r="I26" i="2"/>
  <c r="G35" i="2"/>
  <c r="I35" i="2"/>
  <c r="I16" i="2"/>
  <c r="I29" i="2"/>
  <c r="H15" i="2"/>
  <c r="H32" i="2"/>
  <c r="I20" i="2"/>
  <c r="I28" i="2"/>
  <c r="I30" i="2"/>
  <c r="M10" i="2"/>
  <c r="I27" i="2"/>
  <c r="G42" i="2"/>
  <c r="M11" i="2"/>
  <c r="M14" i="2"/>
  <c r="I33" i="2"/>
  <c r="H31" i="2"/>
  <c r="H35" i="2"/>
  <c r="I13" i="2"/>
  <c r="H19" i="2"/>
  <c r="H25" i="2"/>
  <c r="H21" i="2"/>
  <c r="H17" i="2"/>
  <c r="H18" i="2"/>
  <c r="H42" i="2"/>
  <c r="M12" i="2"/>
  <c r="M13" i="2"/>
  <c r="I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Latour</author>
  </authors>
  <commentList>
    <comment ref="F4" authorId="0" shapeId="0" xr:uid="{00000000-0006-0000-0000-000001000000}">
      <text>
        <r>
          <rPr>
            <b/>
            <sz val="9"/>
            <color rgb="FF000000"/>
            <rFont val="Verdana"/>
            <family val="2"/>
          </rPr>
          <t xml:space="preserve">Christian Latour:
</t>
        </r>
        <r>
          <rPr>
            <b/>
            <sz val="9"/>
            <color rgb="FF000000"/>
            <rFont val="Verdana"/>
            <family val="2"/>
          </rPr>
          <t>Le coût de chaque produit contenu sur cette carte est le coût affiché sur le site de la SAQ.</t>
        </r>
      </text>
    </comment>
  </commentList>
</comments>
</file>

<file path=xl/sharedStrings.xml><?xml version="1.0" encoding="utf-8"?>
<sst xmlns="http://schemas.openxmlformats.org/spreadsheetml/2006/main" count="60" uniqueCount="52">
  <si>
    <t>Calcul du PmO</t>
  </si>
  <si>
    <t xml:space="preserve"> </t>
  </si>
  <si>
    <t>Coût moyen offert (CmO) pour la catégorie</t>
  </si>
  <si>
    <t>Prix moyen offert (PmO) pour la catégorie</t>
  </si>
  <si>
    <t>Marge brute moyenne offerte pour la catégorie</t>
  </si>
  <si>
    <t>CmO</t>
  </si>
  <si>
    <t>PmO</t>
  </si>
  <si>
    <t>BIÈRES DU MONDE</t>
  </si>
  <si>
    <t>Bières dorée et rousse</t>
  </si>
  <si>
    <t>Eggenberg Samichlaus extra forte, rousse de type Lager, Autriche, 330 ml</t>
  </si>
  <si>
    <t>x</t>
  </si>
  <si>
    <t xml:space="preserve">OFFRE TOTALE </t>
  </si>
  <si>
    <t>Marge brute</t>
  </si>
  <si>
    <t>RENDEMENT DE LA CATÉGORIE</t>
  </si>
  <si>
    <t>«Beverage cost» moyen offert (BCmO) pour la catégorie</t>
  </si>
  <si>
    <t>BCmO</t>
  </si>
  <si>
    <t xml:space="preserve">Coûts des ressources alimentaires </t>
  </si>
  <si>
    <t xml:space="preserve">Prix de vente </t>
  </si>
  <si>
    <t xml:space="preserve">«Beverage cost»  </t>
  </si>
  <si>
    <t>Marge brute gagnée sur la vente de chaque produit</t>
  </si>
  <si>
    <t>Multiplicateur moyen pour la catégorie</t>
  </si>
  <si>
    <t>CmO - PmO - Beverage cost - Marge brute</t>
  </si>
  <si>
    <t>LISTE DE PRODUITS ET DE PRIX</t>
  </si>
  <si>
    <t>Bières blondes</t>
  </si>
  <si>
    <t>Bières blanches</t>
  </si>
  <si>
    <t>Bières brunes</t>
  </si>
  <si>
    <t>Bières ambrées</t>
  </si>
  <si>
    <t>Bières noires</t>
  </si>
  <si>
    <t>Duvel, blonde de type Ale, Belgique, 330 ml</t>
  </si>
  <si>
    <t>LA 31, blonde de type Ale, États-Unis, 360 ml</t>
  </si>
  <si>
    <t>Blanche de Bruxelles, blanche de type Ale, Belgique, 330 ml</t>
  </si>
  <si>
    <t>Erdinger Weissbier, blanche de type Ale, Allemagne, 500 ml</t>
  </si>
  <si>
    <t>L’Alchimiste Witbier, blanche de type Ale, Canada, 341 ml</t>
  </si>
  <si>
    <t>Altiplano, blanche de type Ale, France, 330 ml</t>
  </si>
  <si>
    <t>Maredsous Bière forte D’Abbaye, brune de type Ale, Belgique, 330 ml</t>
  </si>
  <si>
    <t>L’Amoszus Double, brune de type Ale, Canada, 750 ml</t>
  </si>
  <si>
    <t>Samuel Smith’s Nut Brown, brune de type Ale, Royaume-Uni, 550 ml</t>
  </si>
  <si>
    <t>Orval, ambrée de type Ale, Belgique, 330 ml</t>
  </si>
  <si>
    <t>San Biagio Monasta, ambrée de type Ale, Italie, 750 ml</t>
  </si>
  <si>
    <t>Petit-Sault Sœur Catherine IPA, ambrée de type Ale, Canada, 341 ml</t>
  </si>
  <si>
    <t>Fuller’s Black Cab Stout, noir de type Ale, Royaume-Uni, 500 ml</t>
  </si>
  <si>
    <t>McChouffe, noir de type Ale, Belgique, 750 ml</t>
  </si>
  <si>
    <t>Fürstenberg Weizen Hefe Dunkel, noir de type Ale, Allemagne, 500 ml</t>
  </si>
  <si>
    <t>O’Hara’s Irish Stout, noir de type Ale, Irlande, 500 ml</t>
  </si>
  <si>
    <t>Samson Dark Original, noire de type Lager, République Tchèque, 500 ml</t>
  </si>
  <si>
    <t>Estrella damm Lager, dorée de type Lager, Espagne, 500 ml</t>
  </si>
  <si>
    <t>Zywiec, dorée de type Lager, Pologne, 500 ml</t>
  </si>
  <si>
    <t>Iron Maiden Trooper, dorée de type Ale, Royaume-Uni, 500 ml</t>
  </si>
  <si>
    <t>Aventinus forte, rousse de type Ale, Allemagne, 500 ml</t>
  </si>
  <si>
    <t>Faxe Red, rousse de type Lager, Danemark, 500 ml</t>
  </si>
  <si>
    <t>L’Alchimiste Pale Ale, rousse de type Ale, Canada, 341 ml</t>
  </si>
  <si>
    <t>Code SAQ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</si>
</sst>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[$€-1]_ ;_ * \(#,##0.00\)\ [$€-1]_ ;_ * &quot;-&quot;??_)\ [$€-1]_ "/>
    <numFmt numFmtId="165" formatCode="_-* #,##0.00\ &quot;$&quot;_-;_-* #,##0.00\ &quot;$&quot;\-;_-* &quot;-&quot;??\ &quot;$&quot;_-;_-@_-"/>
    <numFmt numFmtId="166" formatCode="_ * #,##0.0000_)\ &quot;$&quot;_ ;_ * \(#,##0.0000\)\ &quot;$&quot;_ ;_ * &quot;-&quot;????_)\ &quot;$&quot;_ ;_ @_ "/>
  </numFmts>
  <fonts count="35" x14ac:knownFonts="1">
    <font>
      <sz val="10"/>
      <name val="Verdana"/>
    </font>
    <font>
      <sz val="10"/>
      <name val="Verdana"/>
      <family val="2"/>
    </font>
    <font>
      <sz val="9"/>
      <name val="Arial"/>
      <family val="2"/>
    </font>
    <font>
      <u/>
      <sz val="10"/>
      <color indexed="12"/>
      <name val="Verdana"/>
      <family val="2"/>
    </font>
    <font>
      <b/>
      <u/>
      <sz val="10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i/>
      <sz val="14"/>
      <name val="Times New Roman"/>
      <family val="1"/>
    </font>
    <font>
      <i/>
      <sz val="11"/>
      <color indexed="45"/>
      <name val="Arial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7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 val="singleAccounting"/>
      <sz val="12"/>
      <name val="Arial"/>
      <family val="2"/>
    </font>
    <font>
      <b/>
      <u val="singleAccounting"/>
      <sz val="12"/>
      <name val="Verdan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theme="11"/>
      <name val="Verdana"/>
      <family val="2"/>
    </font>
    <font>
      <b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5">
    <xf numFmtId="0" fontId="0" fillId="0" borderId="0"/>
    <xf numFmtId="49" fontId="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  <xf numFmtId="49" fontId="7" fillId="0" borderId="0">
      <alignment horizontal="left" vertical="top"/>
    </xf>
    <xf numFmtId="0" fontId="8" fillId="0" borderId="0"/>
    <xf numFmtId="0" fontId="10" fillId="0" borderId="0">
      <alignment vertical="top"/>
    </xf>
    <xf numFmtId="49" fontId="14" fillId="0" borderId="0">
      <alignment horizontal="left" vertical="top"/>
    </xf>
    <xf numFmtId="0" fontId="6" fillId="2" borderId="1" applyNumberFormat="0" applyFont="0" applyAlignment="0" applyProtection="0"/>
    <xf numFmtId="16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5" applyNumberFormat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49" fontId="2" fillId="0" borderId="0" xfId="1">
      <alignment horizontal="left"/>
    </xf>
    <xf numFmtId="0" fontId="4" fillId="0" borderId="0" xfId="2" applyFont="1" applyAlignment="1" applyProtection="1"/>
    <xf numFmtId="2" fontId="6" fillId="0" borderId="0" xfId="0" applyNumberFormat="1" applyFont="1" applyAlignment="1">
      <alignment horizontal="center"/>
    </xf>
    <xf numFmtId="49" fontId="7" fillId="0" borderId="0" xfId="3">
      <alignment horizontal="left" vertical="top"/>
    </xf>
    <xf numFmtId="0" fontId="8" fillId="0" borderId="0" xfId="4"/>
    <xf numFmtId="2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top"/>
    </xf>
    <xf numFmtId="0" fontId="10" fillId="0" borderId="0" xfId="5">
      <alignment vertical="top"/>
    </xf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top"/>
    </xf>
    <xf numFmtId="49" fontId="7" fillId="0" borderId="0" xfId="3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13"/>
    <xf numFmtId="0" fontId="6" fillId="0" borderId="0" xfId="13" applyAlignment="1">
      <alignment horizontal="center"/>
    </xf>
    <xf numFmtId="0" fontId="22" fillId="0" borderId="0" xfId="13" applyFont="1" applyAlignment="1">
      <alignment horizontal="center"/>
    </xf>
    <xf numFmtId="0" fontId="5" fillId="0" borderId="0" xfId="13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13" applyFont="1"/>
    <xf numFmtId="0" fontId="5" fillId="0" borderId="0" xfId="13" applyFont="1" applyAlignment="1">
      <alignment horizontal="center"/>
    </xf>
    <xf numFmtId="44" fontId="6" fillId="0" borderId="0" xfId="13" applyNumberFormat="1"/>
    <xf numFmtId="10" fontId="6" fillId="0" borderId="0" xfId="13" applyNumberFormat="1"/>
    <xf numFmtId="0" fontId="5" fillId="0" borderId="0" xfId="13" applyFont="1"/>
    <xf numFmtId="10" fontId="5" fillId="0" borderId="0" xfId="13" applyNumberFormat="1" applyFont="1" applyAlignment="1">
      <alignment horizontal="center"/>
    </xf>
    <xf numFmtId="44" fontId="24" fillId="0" borderId="0" xfId="13" applyNumberFormat="1" applyFont="1" applyAlignment="1">
      <alignment horizontal="center"/>
    </xf>
    <xf numFmtId="10" fontId="25" fillId="0" borderId="0" xfId="13" applyNumberFormat="1" applyFont="1"/>
    <xf numFmtId="44" fontId="24" fillId="0" borderId="0" xfId="13" applyNumberFormat="1" applyFont="1"/>
    <xf numFmtId="0" fontId="26" fillId="0" borderId="0" xfId="13" applyFont="1"/>
    <xf numFmtId="0" fontId="6" fillId="0" borderId="0" xfId="13" applyAlignment="1">
      <alignment horizontal="center" vertical="center"/>
    </xf>
    <xf numFmtId="0" fontId="6" fillId="0" borderId="9" xfId="13" applyBorder="1"/>
    <xf numFmtId="0" fontId="5" fillId="0" borderId="10" xfId="13" applyFont="1" applyBorder="1"/>
    <xf numFmtId="44" fontId="24" fillId="0" borderId="10" xfId="13" applyNumberFormat="1" applyFont="1" applyBorder="1"/>
    <xf numFmtId="10" fontId="25" fillId="0" borderId="10" xfId="13" applyNumberFormat="1" applyFont="1" applyBorder="1"/>
    <xf numFmtId="44" fontId="24" fillId="0" borderId="11" xfId="13" applyNumberFormat="1" applyFont="1" applyBorder="1"/>
    <xf numFmtId="0" fontId="6" fillId="0" borderId="12" xfId="13" applyBorder="1"/>
    <xf numFmtId="44" fontId="5" fillId="0" borderId="13" xfId="13" applyNumberFormat="1" applyFont="1" applyBorder="1" applyAlignment="1">
      <alignment horizontal="center"/>
    </xf>
    <xf numFmtId="10" fontId="5" fillId="0" borderId="13" xfId="13" applyNumberFormat="1" applyFont="1" applyBorder="1" applyAlignment="1">
      <alignment horizontal="center"/>
    </xf>
    <xf numFmtId="44" fontId="5" fillId="0" borderId="14" xfId="13" applyNumberFormat="1" applyFont="1" applyBorder="1" applyAlignment="1">
      <alignment horizontal="center"/>
    </xf>
    <xf numFmtId="44" fontId="5" fillId="0" borderId="15" xfId="13" applyNumberFormat="1" applyFont="1" applyBorder="1" applyAlignment="1">
      <alignment horizontal="center"/>
    </xf>
    <xf numFmtId="0" fontId="27" fillId="0" borderId="0" xfId="13" applyFont="1"/>
    <xf numFmtId="0" fontId="6" fillId="0" borderId="15" xfId="13" applyBorder="1"/>
    <xf numFmtId="44" fontId="28" fillId="0" borderId="0" xfId="13" applyNumberFormat="1" applyFont="1" applyAlignment="1">
      <alignment horizontal="center"/>
    </xf>
    <xf numFmtId="44" fontId="29" fillId="0" borderId="0" xfId="0" applyNumberFormat="1" applyFont="1"/>
    <xf numFmtId="10" fontId="30" fillId="0" borderId="0" xfId="13" applyNumberFormat="1" applyFont="1" applyAlignment="1">
      <alignment horizontal="center"/>
    </xf>
    <xf numFmtId="44" fontId="28" fillId="0" borderId="15" xfId="13" applyNumberFormat="1" applyFont="1" applyBorder="1" applyAlignment="1">
      <alignment horizontal="center"/>
    </xf>
    <xf numFmtId="0" fontId="31" fillId="0" borderId="0" xfId="13" applyFont="1" applyAlignment="1">
      <alignment horizontal="center"/>
    </xf>
    <xf numFmtId="0" fontId="6" fillId="0" borderId="16" xfId="13" applyBorder="1"/>
    <xf numFmtId="0" fontId="6" fillId="0" borderId="17" xfId="13" applyBorder="1"/>
    <xf numFmtId="49" fontId="32" fillId="0" borderId="0" xfId="0" applyNumberFormat="1" applyFont="1" applyAlignment="1">
      <alignment horizontal="left" vertical="top"/>
    </xf>
    <xf numFmtId="0" fontId="7" fillId="0" borderId="0" xfId="3" applyNumberFormat="1">
      <alignment horizontal="left" vertical="top"/>
    </xf>
    <xf numFmtId="166" fontId="5" fillId="0" borderId="0" xfId="0" applyNumberFormat="1" applyFont="1"/>
    <xf numFmtId="44" fontId="31" fillId="0" borderId="17" xfId="13" applyNumberFormat="1" applyFont="1" applyBorder="1" applyAlignment="1">
      <alignment horizontal="center"/>
    </xf>
    <xf numFmtId="10" fontId="31" fillId="0" borderId="17" xfId="13" applyNumberFormat="1" applyFont="1" applyBorder="1" applyAlignment="1">
      <alignment horizontal="center"/>
    </xf>
    <xf numFmtId="0" fontId="31" fillId="0" borderId="17" xfId="13" applyFont="1" applyBorder="1" applyAlignment="1">
      <alignment horizontal="center"/>
    </xf>
    <xf numFmtId="0" fontId="31" fillId="0" borderId="18" xfId="13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5" fillId="0" borderId="0" xfId="13" applyNumberFormat="1" applyFont="1" applyAlignment="1">
      <alignment horizontal="right"/>
    </xf>
    <xf numFmtId="44" fontId="5" fillId="0" borderId="0" xfId="13" applyNumberFormat="1" applyFont="1" applyAlignment="1">
      <alignment horizontal="right"/>
    </xf>
    <xf numFmtId="39" fontId="5" fillId="0" borderId="0" xfId="13" applyNumberFormat="1" applyFont="1" applyAlignment="1">
      <alignment horizontal="right"/>
    </xf>
    <xf numFmtId="0" fontId="5" fillId="0" borderId="6" xfId="1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5">
    <cellStyle name="48_description" xfId="6" xr:uid="{00000000-0005-0000-0000-000000000000}"/>
    <cellStyle name="48_noms" xfId="5" xr:uid="{00000000-0005-0000-0000-000001000000}"/>
    <cellStyle name="48_pays" xfId="4" xr:uid="{00000000-0005-0000-0000-000002000000}"/>
    <cellStyle name="48_prix" xfId="3" xr:uid="{00000000-0005-0000-0000-000003000000}"/>
    <cellStyle name="48_qte" xfId="1" xr:uid="{00000000-0005-0000-0000-000004000000}"/>
    <cellStyle name="Commentaire" xfId="7" xr:uid="{00000000-0005-0000-0000-000005000000}"/>
    <cellStyle name="Euro" xfId="8" xr:uid="{00000000-0005-0000-0000-000006000000}"/>
    <cellStyle name="Lien hypertexte" xfId="2" builtinId="8"/>
    <cellStyle name="Lien hypertexte 2" xfId="9" xr:uid="{00000000-0005-0000-0000-000008000000}"/>
    <cellStyle name="Lien hypertexte visité" xfId="24" builtinId="9" hidden="1"/>
    <cellStyle name="Monétaire 2" xfId="10" xr:uid="{00000000-0005-0000-0000-00000A000000}"/>
    <cellStyle name="Monétaire 2 2" xfId="11" xr:uid="{00000000-0005-0000-0000-00000B000000}"/>
    <cellStyle name="Monétaire 3" xfId="12" xr:uid="{00000000-0005-0000-0000-00000C000000}"/>
    <cellStyle name="Normal" xfId="0" builtinId="0"/>
    <cellStyle name="Normal 2" xfId="13" xr:uid="{00000000-0005-0000-0000-00000E000000}"/>
    <cellStyle name="Normal 2 2" xfId="14" xr:uid="{00000000-0005-0000-0000-00000F000000}"/>
    <cellStyle name="Normal 2 2 2" xfId="15" xr:uid="{00000000-0005-0000-0000-000010000000}"/>
    <cellStyle name="Pourcentage 2" xfId="16" xr:uid="{00000000-0005-0000-0000-000011000000}"/>
    <cellStyle name="Satisfaisant" xfId="17" xr:uid="{00000000-0005-0000-0000-000012000000}"/>
    <cellStyle name="Titre" xfId="18" xr:uid="{00000000-0005-0000-0000-000013000000}"/>
    <cellStyle name="Titre 1" xfId="19" xr:uid="{00000000-0005-0000-0000-000014000000}"/>
    <cellStyle name="Titre 2" xfId="20" xr:uid="{00000000-0005-0000-0000-000015000000}"/>
    <cellStyle name="Titre 3" xfId="21" xr:uid="{00000000-0005-0000-0000-000016000000}"/>
    <cellStyle name="Titre 4" xfId="22" xr:uid="{00000000-0005-0000-0000-000017000000}"/>
    <cellStyle name="Vérification" xfId="23" xr:uid="{00000000-0005-0000-0000-00001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2476500</xdr:colOff>
      <xdr:row>38</xdr:row>
      <xdr:rowOff>103414</xdr:rowOff>
    </xdr:from>
    <xdr:to>
      <xdr:col>3</xdr:col>
      <xdr:colOff>635000</xdr:colOff>
      <xdr:row>40</xdr:row>
      <xdr:rowOff>50800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00" y="9347200"/>
          <a:ext cx="2921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487680</xdr:colOff>
      <xdr:row>1</xdr:row>
      <xdr:rowOff>650240</xdr:rowOff>
    </xdr:from>
    <xdr:to>
      <xdr:col>2</xdr:col>
      <xdr:colOff>3517900</xdr:colOff>
      <xdr:row>2</xdr:row>
      <xdr:rowOff>91439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2286000"/>
          <a:ext cx="3606800" cy="3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711200</xdr:colOff>
      <xdr:row>0</xdr:row>
      <xdr:rowOff>1209040</xdr:rowOff>
    </xdr:from>
    <xdr:to>
      <xdr:col>2</xdr:col>
      <xdr:colOff>4114800</xdr:colOff>
      <xdr:row>1</xdr:row>
      <xdr:rowOff>197395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209040"/>
          <a:ext cx="3403600" cy="537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rimag.com/Le-calcul-du-prix-moyen-offert-P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6"/>
  <sheetViews>
    <sheetView tabSelected="1" zoomScale="125" zoomScaleNormal="125" zoomScalePageLayoutView="125" workbookViewId="0">
      <selection activeCell="E13" sqref="E13"/>
    </sheetView>
  </sheetViews>
  <sheetFormatPr baseColWidth="10" defaultColWidth="10.6640625" defaultRowHeight="13" x14ac:dyDescent="0.15"/>
  <cols>
    <col min="1" max="1" width="10.6640625" style="16"/>
    <col min="2" max="2" width="3.6640625" style="16" customWidth="1"/>
    <col min="3" max="3" width="60" style="16" bestFit="1" customWidth="1"/>
    <col min="4" max="4" width="2.33203125" style="16" customWidth="1"/>
    <col min="5" max="5" width="16" style="16" customWidth="1"/>
    <col min="6" max="6" width="16.1640625" style="16" customWidth="1"/>
    <col min="7" max="8" width="12.1640625" style="16" customWidth="1"/>
    <col min="9" max="9" width="16.1640625" style="16" customWidth="1"/>
    <col min="10" max="10" width="4.33203125" style="16" customWidth="1"/>
    <col min="11" max="11" width="3.83203125" style="16" customWidth="1"/>
    <col min="12" max="12" width="40.1640625" style="16" customWidth="1"/>
    <col min="13" max="13" width="16.83203125" style="16" customWidth="1"/>
    <col min="14" max="14" width="2.6640625" style="16" customWidth="1"/>
    <col min="15" max="15" width="2.5" style="16" customWidth="1"/>
    <col min="16" max="16" width="1.5" style="16" customWidth="1"/>
    <col min="17" max="17" width="7" style="16" customWidth="1"/>
    <col min="18" max="19" width="1.6640625" style="16" customWidth="1"/>
    <col min="20" max="20" width="4.6640625" style="16" customWidth="1"/>
    <col min="21" max="16384" width="10.6640625" style="16"/>
  </cols>
  <sheetData>
    <row r="1" spans="1:14" x14ac:dyDescent="0.15">
      <c r="M1" s="17"/>
    </row>
    <row r="2" spans="1:14" ht="22" x14ac:dyDescent="0.25">
      <c r="C2" s="18" t="s">
        <v>22</v>
      </c>
      <c r="D2" s="18"/>
      <c r="E2" s="18"/>
      <c r="M2" s="17"/>
    </row>
    <row r="3" spans="1:14" ht="23" thickBot="1" x14ac:dyDescent="0.3">
      <c r="C3" s="18"/>
      <c r="D3" s="18"/>
      <c r="E3" s="18"/>
      <c r="M3" s="17"/>
    </row>
    <row r="4" spans="1:14" ht="23" thickTop="1" x14ac:dyDescent="0.25">
      <c r="C4" s="18"/>
      <c r="D4" s="18"/>
      <c r="E4" s="62" t="s">
        <v>51</v>
      </c>
      <c r="F4" s="62" t="s">
        <v>16</v>
      </c>
      <c r="G4" s="62" t="s">
        <v>17</v>
      </c>
      <c r="H4" s="62" t="s">
        <v>18</v>
      </c>
      <c r="I4" s="62" t="s">
        <v>19</v>
      </c>
      <c r="J4" s="19"/>
      <c r="M4" s="17"/>
    </row>
    <row r="5" spans="1:14" ht="22" x14ac:dyDescent="0.25">
      <c r="C5" s="18"/>
      <c r="D5" s="18"/>
      <c r="E5" s="67"/>
      <c r="F5" s="63"/>
      <c r="G5" s="65"/>
      <c r="H5" s="65"/>
      <c r="I5" s="65"/>
      <c r="J5" s="20"/>
      <c r="M5" s="17"/>
    </row>
    <row r="6" spans="1:14" ht="17" customHeight="1" thickBot="1" x14ac:dyDescent="0.2">
      <c r="E6" s="68"/>
      <c r="F6" s="64"/>
      <c r="G6" s="66"/>
      <c r="H6" s="66"/>
      <c r="I6" s="66"/>
      <c r="J6" s="20"/>
      <c r="M6" s="17"/>
    </row>
    <row r="7" spans="1:14" ht="17" customHeight="1" thickTop="1" x14ac:dyDescent="0.15">
      <c r="F7" s="58"/>
      <c r="G7" s="20"/>
      <c r="H7" s="20"/>
      <c r="I7" s="20"/>
      <c r="J7" s="20"/>
      <c r="M7" s="17"/>
    </row>
    <row r="8" spans="1:14" ht="18" x14ac:dyDescent="0.2">
      <c r="C8" s="21" t="s">
        <v>7</v>
      </c>
      <c r="D8" s="21"/>
      <c r="E8" s="21"/>
      <c r="F8" s="22" t="s">
        <v>1</v>
      </c>
      <c r="G8" s="22" t="s">
        <v>1</v>
      </c>
      <c r="H8" s="22" t="s">
        <v>1</v>
      </c>
      <c r="I8" s="22" t="s">
        <v>1</v>
      </c>
      <c r="J8" s="22"/>
      <c r="L8" s="25" t="s">
        <v>13</v>
      </c>
      <c r="M8" s="17"/>
    </row>
    <row r="9" spans="1:14" ht="18" x14ac:dyDescent="0.2">
      <c r="C9" s="21"/>
      <c r="D9" s="21"/>
      <c r="E9" s="21"/>
      <c r="F9" s="22"/>
      <c r="G9" s="22"/>
      <c r="H9" s="22"/>
      <c r="I9" s="22"/>
      <c r="J9" s="22"/>
      <c r="M9" s="17"/>
    </row>
    <row r="10" spans="1:14" x14ac:dyDescent="0.15">
      <c r="A10" s="16">
        <v>1</v>
      </c>
      <c r="B10" s="16">
        <v>1</v>
      </c>
      <c r="C10" s="16" t="str">
        <f>'Bières du monde'!C5</f>
        <v>Duvel, blonde de type Ale, Belgique, 330 ml</v>
      </c>
      <c r="F10" s="23">
        <v>3.45</v>
      </c>
      <c r="G10" s="23">
        <f>+'Bières du monde'!B5</f>
        <v>8</v>
      </c>
      <c r="H10" s="24">
        <f>+F10/G10</f>
        <v>0.43125000000000002</v>
      </c>
      <c r="I10" s="23">
        <f>+G10-F10</f>
        <v>4.55</v>
      </c>
      <c r="J10" s="23"/>
      <c r="L10" s="25" t="s">
        <v>2</v>
      </c>
      <c r="M10" s="60">
        <f>F35</f>
        <v>4.3416666666666659</v>
      </c>
    </row>
    <row r="11" spans="1:14" x14ac:dyDescent="0.15">
      <c r="A11" s="16">
        <v>2</v>
      </c>
      <c r="B11" s="16">
        <v>2</v>
      </c>
      <c r="C11" s="16" t="str">
        <f>'Bières du monde'!C6</f>
        <v>LA 31, blonde de type Ale, États-Unis, 360 ml</v>
      </c>
      <c r="F11" s="23">
        <v>3.7</v>
      </c>
      <c r="G11" s="23">
        <f>+'Bières du monde'!B6</f>
        <v>9</v>
      </c>
      <c r="H11" s="24">
        <f t="shared" ref="H11:H33" si="0">+F11/G11</f>
        <v>0.41111111111111115</v>
      </c>
      <c r="I11" s="23">
        <f t="shared" ref="I11:I33" si="1">+G11-F11</f>
        <v>5.3</v>
      </c>
      <c r="J11" s="23"/>
      <c r="L11" s="25" t="s">
        <v>3</v>
      </c>
      <c r="M11" s="60">
        <f>G35</f>
        <v>9.1666666666666661</v>
      </c>
    </row>
    <row r="12" spans="1:14" x14ac:dyDescent="0.15">
      <c r="A12" s="16">
        <v>3</v>
      </c>
      <c r="B12" s="16">
        <v>3</v>
      </c>
      <c r="C12" s="16" t="str">
        <f>'Bières du monde'!C9</f>
        <v>Blanche de Bruxelles, blanche de type Ale, Belgique, 330 ml</v>
      </c>
      <c r="F12" s="23">
        <v>2.6</v>
      </c>
      <c r="G12" s="23">
        <f>+'Bières du monde'!B9</f>
        <v>6</v>
      </c>
      <c r="H12" s="24">
        <f t="shared" si="0"/>
        <v>0.43333333333333335</v>
      </c>
      <c r="I12" s="23">
        <f t="shared" si="1"/>
        <v>3.4</v>
      </c>
      <c r="J12" s="23"/>
      <c r="L12" s="25" t="s">
        <v>14</v>
      </c>
      <c r="M12" s="59">
        <f>H35</f>
        <v>0.47363636363636358</v>
      </c>
    </row>
    <row r="13" spans="1:14" x14ac:dyDescent="0.15">
      <c r="A13" s="16">
        <v>4</v>
      </c>
      <c r="B13" s="16">
        <v>4</v>
      </c>
      <c r="C13" s="16" t="str">
        <f>+'Bières du monde'!C10</f>
        <v>Erdinger Weissbier, blanche de type Ale, Allemagne, 500 ml</v>
      </c>
      <c r="F13" s="23">
        <v>3.25</v>
      </c>
      <c r="G13" s="23">
        <f>+'Bières du monde'!B10</f>
        <v>7</v>
      </c>
      <c r="H13" s="24">
        <f t="shared" si="0"/>
        <v>0.4642857142857143</v>
      </c>
      <c r="I13" s="23">
        <f t="shared" si="1"/>
        <v>3.75</v>
      </c>
      <c r="J13" s="23"/>
      <c r="L13" s="25" t="s">
        <v>4</v>
      </c>
      <c r="M13" s="60">
        <f>I35</f>
        <v>4.8250000000000002</v>
      </c>
    </row>
    <row r="14" spans="1:14" x14ac:dyDescent="0.15">
      <c r="A14" s="16">
        <v>5</v>
      </c>
      <c r="B14" s="16">
        <v>5</v>
      </c>
      <c r="C14" s="16" t="str">
        <f>+'Bières du monde'!C11</f>
        <v>L’Alchimiste Witbier, blanche de type Ale, Canada, 341 ml</v>
      </c>
      <c r="F14" s="23">
        <v>2.85</v>
      </c>
      <c r="G14" s="23">
        <f>+'Bières du monde'!B11</f>
        <v>6</v>
      </c>
      <c r="H14" s="24">
        <f t="shared" si="0"/>
        <v>0.47500000000000003</v>
      </c>
      <c r="I14" s="23">
        <f t="shared" si="1"/>
        <v>3.15</v>
      </c>
      <c r="J14" s="23"/>
      <c r="L14" s="25" t="s">
        <v>20</v>
      </c>
      <c r="M14" s="61">
        <f>+G35/F35</f>
        <v>2.1113243761996165</v>
      </c>
      <c r="N14" s="22" t="s">
        <v>10</v>
      </c>
    </row>
    <row r="15" spans="1:14" x14ac:dyDescent="0.15">
      <c r="A15" s="16">
        <v>6</v>
      </c>
      <c r="B15" s="16">
        <v>6</v>
      </c>
      <c r="C15" s="16" t="str">
        <f>+'Bières du monde'!C12</f>
        <v>Altiplano, blanche de type Ale, France, 330 ml</v>
      </c>
      <c r="F15" s="23">
        <v>4.0999999999999996</v>
      </c>
      <c r="G15" s="23">
        <f>+'Bières du monde'!B12</f>
        <v>9</v>
      </c>
      <c r="H15" s="24">
        <f t="shared" si="0"/>
        <v>0.45555555555555549</v>
      </c>
      <c r="I15" s="23">
        <f t="shared" si="1"/>
        <v>4.9000000000000004</v>
      </c>
      <c r="J15" s="23"/>
      <c r="M15" s="17"/>
    </row>
    <row r="16" spans="1:14" x14ac:dyDescent="0.15">
      <c r="A16" s="16">
        <v>7</v>
      </c>
      <c r="B16" s="16">
        <v>7</v>
      </c>
      <c r="C16" s="16" t="str">
        <f>+'Bières du monde'!C15</f>
        <v>Maredsous Bière forte D’Abbaye, brune de type Ale, Belgique, 330 ml</v>
      </c>
      <c r="F16" s="23">
        <v>3.45</v>
      </c>
      <c r="G16" s="23">
        <f>+'Bières du monde'!B15</f>
        <v>7</v>
      </c>
      <c r="H16" s="24">
        <f t="shared" si="0"/>
        <v>0.49285714285714288</v>
      </c>
      <c r="I16" s="23">
        <f t="shared" si="1"/>
        <v>3.55</v>
      </c>
      <c r="J16" s="23"/>
      <c r="M16" s="17"/>
    </row>
    <row r="17" spans="1:13" x14ac:dyDescent="0.15">
      <c r="A17" s="16">
        <v>8</v>
      </c>
      <c r="B17" s="16">
        <v>8</v>
      </c>
      <c r="C17" s="16" t="str">
        <f>+'Bières du monde'!C16</f>
        <v>L’Amoszus Double, brune de type Ale, Canada, 750 ml</v>
      </c>
      <c r="F17" s="23">
        <v>7.9</v>
      </c>
      <c r="G17" s="23">
        <f>+'Bières du monde'!B16</f>
        <v>16</v>
      </c>
      <c r="H17" s="24">
        <f t="shared" si="0"/>
        <v>0.49375000000000002</v>
      </c>
      <c r="I17" s="23">
        <f t="shared" si="1"/>
        <v>8.1</v>
      </c>
      <c r="J17" s="23"/>
      <c r="M17" s="17"/>
    </row>
    <row r="18" spans="1:13" x14ac:dyDescent="0.15">
      <c r="A18" s="16">
        <v>9</v>
      </c>
      <c r="B18" s="16">
        <v>9</v>
      </c>
      <c r="C18" s="16" t="str">
        <f>+'Bières du monde'!C17</f>
        <v>Samuel Smith’s Nut Brown, brune de type Ale, Royaume-Uni, 550 ml</v>
      </c>
      <c r="F18" s="23">
        <v>4.4000000000000004</v>
      </c>
      <c r="G18" s="23">
        <f>+'Bières du monde'!B17</f>
        <v>10</v>
      </c>
      <c r="H18" s="24">
        <f t="shared" si="0"/>
        <v>0.44000000000000006</v>
      </c>
      <c r="I18" s="23">
        <f t="shared" si="1"/>
        <v>5.6</v>
      </c>
      <c r="J18" s="23"/>
      <c r="M18" s="17"/>
    </row>
    <row r="19" spans="1:13" x14ac:dyDescent="0.15">
      <c r="A19" s="16">
        <v>10</v>
      </c>
      <c r="B19" s="16">
        <v>10</v>
      </c>
      <c r="C19" s="16" t="str">
        <f>+'Bières du monde'!C20</f>
        <v>Orval, ambrée de type Ale, Belgique, 330 ml</v>
      </c>
      <c r="F19" s="23">
        <v>3.6</v>
      </c>
      <c r="G19" s="23">
        <f>+'Bières du monde'!B20</f>
        <v>8</v>
      </c>
      <c r="H19" s="24">
        <f t="shared" si="0"/>
        <v>0.45</v>
      </c>
      <c r="I19" s="23">
        <f t="shared" si="1"/>
        <v>4.4000000000000004</v>
      </c>
      <c r="J19" s="23"/>
      <c r="M19" s="17"/>
    </row>
    <row r="20" spans="1:13" x14ac:dyDescent="0.15">
      <c r="A20" s="16">
        <v>11</v>
      </c>
      <c r="B20" s="16">
        <v>11</v>
      </c>
      <c r="C20" s="16" t="str">
        <f>+'Bières du monde'!C21</f>
        <v>San Biagio Monasta, ambrée de type Ale, Italie, 750 ml</v>
      </c>
      <c r="F20" s="23">
        <v>14</v>
      </c>
      <c r="G20" s="23">
        <f>+'Bières du monde'!B21</f>
        <v>28</v>
      </c>
      <c r="H20" s="24">
        <f t="shared" si="0"/>
        <v>0.5</v>
      </c>
      <c r="I20" s="23">
        <f t="shared" si="1"/>
        <v>14</v>
      </c>
      <c r="J20" s="23"/>
      <c r="M20" s="17"/>
    </row>
    <row r="21" spans="1:13" x14ac:dyDescent="0.15">
      <c r="A21" s="16">
        <v>12</v>
      </c>
      <c r="B21" s="16">
        <v>12</v>
      </c>
      <c r="C21" s="16" t="str">
        <f>+'Bières du monde'!C22</f>
        <v>Petit-Sault Sœur Catherine IPA, ambrée de type Ale, Canada, 341 ml</v>
      </c>
      <c r="F21" s="23">
        <v>3.1</v>
      </c>
      <c r="G21" s="23">
        <f>+'Bières du monde'!B22</f>
        <v>7</v>
      </c>
      <c r="H21" s="24">
        <f t="shared" si="0"/>
        <v>0.44285714285714289</v>
      </c>
      <c r="I21" s="23">
        <f t="shared" si="1"/>
        <v>3.9</v>
      </c>
      <c r="J21" s="23"/>
      <c r="M21" s="17"/>
    </row>
    <row r="22" spans="1:13" x14ac:dyDescent="0.15">
      <c r="A22" s="16">
        <v>13</v>
      </c>
      <c r="B22" s="16">
        <v>13</v>
      </c>
      <c r="C22" s="16" t="str">
        <f>+'Bières du monde'!C25</f>
        <v>Fuller’s Black Cab Stout, noir de type Ale, Royaume-Uni, 500 ml</v>
      </c>
      <c r="F22" s="23">
        <v>3.9</v>
      </c>
      <c r="G22" s="23">
        <f>+'Bières du monde'!B25</f>
        <v>8</v>
      </c>
      <c r="H22" s="24">
        <f t="shared" si="0"/>
        <v>0.48749999999999999</v>
      </c>
      <c r="I22" s="23">
        <f t="shared" si="1"/>
        <v>4.0999999999999996</v>
      </c>
      <c r="J22" s="23"/>
      <c r="M22" s="17"/>
    </row>
    <row r="23" spans="1:13" x14ac:dyDescent="0.15">
      <c r="A23" s="16">
        <v>14</v>
      </c>
      <c r="B23" s="16">
        <v>14</v>
      </c>
      <c r="C23" s="16" t="str">
        <f>+'Bières du monde'!C26</f>
        <v>McChouffe, noir de type Ale, Belgique, 750 ml</v>
      </c>
      <c r="F23" s="23">
        <v>7.7</v>
      </c>
      <c r="G23" s="23">
        <f>+'Bières du monde'!B26</f>
        <v>15</v>
      </c>
      <c r="H23" s="24">
        <f t="shared" si="0"/>
        <v>0.51333333333333331</v>
      </c>
      <c r="I23" s="23">
        <f t="shared" si="1"/>
        <v>7.3</v>
      </c>
      <c r="J23" s="23"/>
      <c r="M23" s="17"/>
    </row>
    <row r="24" spans="1:13" x14ac:dyDescent="0.15">
      <c r="A24" s="16">
        <v>15</v>
      </c>
      <c r="B24" s="16">
        <v>15</v>
      </c>
      <c r="C24" s="16" t="str">
        <f>+'Bières du monde'!C27</f>
        <v>Fürstenberg Weizen Hefe Dunkel, noir de type Ale, Allemagne, 500 ml</v>
      </c>
      <c r="F24" s="23">
        <v>3.3</v>
      </c>
      <c r="G24" s="23">
        <f>+'Bières du monde'!B27</f>
        <v>7</v>
      </c>
      <c r="H24" s="24">
        <f t="shared" si="0"/>
        <v>0.47142857142857142</v>
      </c>
      <c r="I24" s="23">
        <f t="shared" si="1"/>
        <v>3.7</v>
      </c>
      <c r="J24" s="23"/>
      <c r="M24" s="17"/>
    </row>
    <row r="25" spans="1:13" x14ac:dyDescent="0.15">
      <c r="A25" s="16">
        <v>16</v>
      </c>
      <c r="B25" s="16">
        <v>16</v>
      </c>
      <c r="C25" s="16" t="str">
        <f>+'Bières du monde'!C28</f>
        <v>O’Hara’s Irish Stout, noir de type Ale, Irlande, 500 ml</v>
      </c>
      <c r="F25" s="23">
        <v>4.8</v>
      </c>
      <c r="G25" s="23">
        <f>+'Bières du monde'!B28</f>
        <v>10</v>
      </c>
      <c r="H25" s="24">
        <f t="shared" si="0"/>
        <v>0.48</v>
      </c>
      <c r="I25" s="23">
        <f t="shared" si="1"/>
        <v>5.2</v>
      </c>
      <c r="J25" s="23"/>
      <c r="M25" s="17"/>
    </row>
    <row r="26" spans="1:13" x14ac:dyDescent="0.15">
      <c r="A26" s="16">
        <v>17</v>
      </c>
      <c r="B26" s="16">
        <v>17</v>
      </c>
      <c r="C26" s="16" t="str">
        <f>+'Bières du monde'!C29</f>
        <v>Samson Dark Original, noire de type Lager, République Tchèque, 500 ml</v>
      </c>
      <c r="F26" s="23">
        <v>2.95</v>
      </c>
      <c r="G26" s="23">
        <f>+'Bières du monde'!B29</f>
        <v>6</v>
      </c>
      <c r="H26" s="24">
        <f t="shared" si="0"/>
        <v>0.4916666666666667</v>
      </c>
      <c r="I26" s="23">
        <f t="shared" si="1"/>
        <v>3.05</v>
      </c>
      <c r="J26" s="23"/>
      <c r="M26" s="17"/>
    </row>
    <row r="27" spans="1:13" x14ac:dyDescent="0.15">
      <c r="A27" s="16">
        <v>18</v>
      </c>
      <c r="B27" s="16">
        <v>18</v>
      </c>
      <c r="C27" s="16" t="str">
        <f>+'Bières du monde'!C32</f>
        <v>Estrella damm Lager, dorée de type Lager, Espagne, 500 ml</v>
      </c>
      <c r="F27" s="23">
        <v>2.8</v>
      </c>
      <c r="G27" s="23">
        <f>+'Bières du monde'!B32</f>
        <v>6</v>
      </c>
      <c r="H27" s="24">
        <f t="shared" si="0"/>
        <v>0.46666666666666662</v>
      </c>
      <c r="I27" s="23">
        <f t="shared" si="1"/>
        <v>3.2</v>
      </c>
      <c r="J27" s="23"/>
      <c r="M27" s="17"/>
    </row>
    <row r="28" spans="1:13" x14ac:dyDescent="0.15">
      <c r="A28" s="16">
        <v>19</v>
      </c>
      <c r="B28" s="16">
        <v>19</v>
      </c>
      <c r="C28" s="16" t="str">
        <f>+'Bières du monde'!C33</f>
        <v>Zywiec, dorée de type Lager, Pologne, 500 ml</v>
      </c>
      <c r="F28" s="23">
        <v>3.05</v>
      </c>
      <c r="G28" s="23">
        <f>+'Bières du monde'!B33</f>
        <v>7</v>
      </c>
      <c r="H28" s="24">
        <f t="shared" si="0"/>
        <v>0.43571428571428567</v>
      </c>
      <c r="I28" s="23">
        <f t="shared" si="1"/>
        <v>3.95</v>
      </c>
      <c r="J28" s="23"/>
      <c r="M28" s="17"/>
    </row>
    <row r="29" spans="1:13" x14ac:dyDescent="0.15">
      <c r="A29" s="16">
        <v>20</v>
      </c>
      <c r="B29" s="16">
        <v>20</v>
      </c>
      <c r="C29" s="16" t="str">
        <f>+'Bières du monde'!C34</f>
        <v>Iron Maiden Trooper, dorée de type Ale, Royaume-Uni, 500 ml</v>
      </c>
      <c r="F29" s="23">
        <v>5</v>
      </c>
      <c r="G29" s="23">
        <f>+'Bières du monde'!B34</f>
        <v>10</v>
      </c>
      <c r="H29" s="24">
        <f t="shared" si="0"/>
        <v>0.5</v>
      </c>
      <c r="I29" s="23">
        <f t="shared" si="1"/>
        <v>5</v>
      </c>
      <c r="J29" s="23"/>
      <c r="M29" s="17"/>
    </row>
    <row r="30" spans="1:13" x14ac:dyDescent="0.15">
      <c r="A30" s="16">
        <v>21</v>
      </c>
      <c r="B30" s="16">
        <v>21</v>
      </c>
      <c r="C30" s="16" t="str">
        <f>+'Bières du monde'!C35</f>
        <v>Aventinus forte, rousse de type Ale, Allemagne, 500 ml</v>
      </c>
      <c r="F30" s="23">
        <v>3.5</v>
      </c>
      <c r="G30" s="23">
        <f>+'Bières du monde'!B35</f>
        <v>7</v>
      </c>
      <c r="H30" s="24">
        <f t="shared" si="0"/>
        <v>0.5</v>
      </c>
      <c r="I30" s="23">
        <f t="shared" si="1"/>
        <v>3.5</v>
      </c>
      <c r="J30" s="23"/>
      <c r="M30" s="17"/>
    </row>
    <row r="31" spans="1:13" x14ac:dyDescent="0.15">
      <c r="A31" s="16">
        <v>22</v>
      </c>
      <c r="B31" s="16">
        <v>22</v>
      </c>
      <c r="C31" s="16" t="str">
        <f>+'Bières du monde'!C36</f>
        <v>Faxe Red, rousse de type Lager, Danemark, 500 ml</v>
      </c>
      <c r="F31" s="23">
        <v>2.6</v>
      </c>
      <c r="G31" s="23">
        <f>+'Bières du monde'!B36</f>
        <v>6</v>
      </c>
      <c r="H31" s="24">
        <f t="shared" si="0"/>
        <v>0.43333333333333335</v>
      </c>
      <c r="I31" s="23">
        <f t="shared" si="1"/>
        <v>3.4</v>
      </c>
      <c r="J31" s="23"/>
      <c r="M31" s="17"/>
    </row>
    <row r="32" spans="1:13" x14ac:dyDescent="0.15">
      <c r="A32" s="16">
        <v>23</v>
      </c>
      <c r="B32" s="16">
        <v>23</v>
      </c>
      <c r="C32" s="16" t="str">
        <f>+'Bières du monde'!C37</f>
        <v>L’Alchimiste Pale Ale, rousse de type Ale, Canada, 341 ml</v>
      </c>
      <c r="F32" s="23">
        <v>2.85</v>
      </c>
      <c r="G32" s="23">
        <f>+'Bières du monde'!B37</f>
        <v>6</v>
      </c>
      <c r="H32" s="24">
        <f t="shared" si="0"/>
        <v>0.47500000000000003</v>
      </c>
      <c r="I32" s="23">
        <f t="shared" si="1"/>
        <v>3.15</v>
      </c>
      <c r="J32" s="23"/>
      <c r="M32" s="17"/>
    </row>
    <row r="33" spans="1:18" x14ac:dyDescent="0.15">
      <c r="A33" s="16">
        <v>24</v>
      </c>
      <c r="B33" s="16">
        <v>24</v>
      </c>
      <c r="C33" s="16" t="str">
        <f>+'Bières du monde'!C38</f>
        <v>Eggenberg Samichlaus extra forte, rousse de type Lager, Autriche, 330 ml</v>
      </c>
      <c r="F33" s="23">
        <v>5.35</v>
      </c>
      <c r="G33" s="23">
        <f>+'Bières du monde'!B38</f>
        <v>11</v>
      </c>
      <c r="H33" s="24">
        <f t="shared" si="0"/>
        <v>0.48636363636363633</v>
      </c>
      <c r="I33" s="23">
        <f t="shared" si="1"/>
        <v>5.65</v>
      </c>
      <c r="J33" s="23"/>
      <c r="M33" s="17"/>
    </row>
    <row r="34" spans="1:18" x14ac:dyDescent="0.15">
      <c r="F34" s="23"/>
      <c r="G34" s="23"/>
      <c r="H34" s="24"/>
      <c r="I34" s="23"/>
      <c r="J34" s="23"/>
      <c r="M34" s="17"/>
    </row>
    <row r="35" spans="1:18" ht="16" x14ac:dyDescent="0.3">
      <c r="C35" s="25" t="s">
        <v>21</v>
      </c>
      <c r="D35" s="25"/>
      <c r="E35" s="25"/>
      <c r="F35" s="27">
        <f>SUM(F10:F33)/B33</f>
        <v>4.3416666666666659</v>
      </c>
      <c r="G35" s="27">
        <f>SUM(G10:G33)/B33</f>
        <v>9.1666666666666661</v>
      </c>
      <c r="H35" s="28">
        <f>F35/G35</f>
        <v>0.47363636363636358</v>
      </c>
      <c r="I35" s="29">
        <f>G35-F35</f>
        <v>4.8250000000000002</v>
      </c>
      <c r="J35" s="29"/>
      <c r="M35" s="17"/>
    </row>
    <row r="36" spans="1:18" x14ac:dyDescent="0.15">
      <c r="G36" s="23"/>
      <c r="M36" s="17"/>
    </row>
    <row r="37" spans="1:18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ht="19" thickBot="1" x14ac:dyDescent="0.35">
      <c r="C38" s="25"/>
      <c r="D38" s="25"/>
      <c r="E38" s="25"/>
      <c r="F38" s="29"/>
      <c r="G38" s="29"/>
      <c r="H38" s="28"/>
      <c r="I38" s="29"/>
      <c r="J38" s="29"/>
      <c r="L38" s="25" t="s">
        <v>1</v>
      </c>
      <c r="M38" s="26" t="s">
        <v>1</v>
      </c>
      <c r="N38"/>
      <c r="O38"/>
      <c r="P38"/>
      <c r="Q38"/>
      <c r="R38" s="30"/>
    </row>
    <row r="39" spans="1:18" ht="18" thickTop="1" thickBot="1" x14ac:dyDescent="0.35">
      <c r="B39" s="32"/>
      <c r="C39" s="33"/>
      <c r="D39" s="33"/>
      <c r="E39" s="33"/>
      <c r="F39" s="34"/>
      <c r="G39" s="34"/>
      <c r="H39" s="35"/>
      <c r="I39" s="34"/>
      <c r="J39" s="36"/>
      <c r="N39"/>
      <c r="O39"/>
      <c r="P39"/>
      <c r="Q39"/>
    </row>
    <row r="40" spans="1:18" ht="15" thickTop="1" thickBot="1" x14ac:dyDescent="0.2">
      <c r="B40" s="37"/>
      <c r="C40" s="25"/>
      <c r="D40" s="25"/>
      <c r="E40" s="25"/>
      <c r="F40" s="38" t="s">
        <v>5</v>
      </c>
      <c r="G40" s="38" t="s">
        <v>6</v>
      </c>
      <c r="H40" s="39" t="s">
        <v>15</v>
      </c>
      <c r="I40" s="40" t="s">
        <v>12</v>
      </c>
      <c r="J40" s="41"/>
      <c r="N40"/>
      <c r="O40"/>
      <c r="P40"/>
      <c r="Q40"/>
    </row>
    <row r="41" spans="1:18" ht="19" thickTop="1" x14ac:dyDescent="0.2">
      <c r="B41" s="37"/>
      <c r="C41" s="42" t="s">
        <v>11</v>
      </c>
      <c r="D41" s="42"/>
      <c r="E41" s="42"/>
      <c r="F41" s="23"/>
      <c r="G41" s="23"/>
      <c r="H41" s="24"/>
      <c r="J41" s="43"/>
      <c r="L41"/>
      <c r="M41"/>
      <c r="N41"/>
      <c r="O41"/>
      <c r="P41"/>
      <c r="Q41"/>
    </row>
    <row r="42" spans="1:18" ht="19" x14ac:dyDescent="0.35">
      <c r="B42" s="37"/>
      <c r="C42" s="25" t="s">
        <v>21</v>
      </c>
      <c r="D42" s="25"/>
      <c r="E42" s="25"/>
      <c r="F42" s="44">
        <f>+F35</f>
        <v>4.3416666666666659</v>
      </c>
      <c r="G42" s="45">
        <f>+G35</f>
        <v>9.1666666666666661</v>
      </c>
      <c r="H42" s="46">
        <f>+H35</f>
        <v>0.47363636363636358</v>
      </c>
      <c r="I42" s="44">
        <f>+I35</f>
        <v>4.8250000000000002</v>
      </c>
      <c r="J42" s="47"/>
      <c r="L42"/>
      <c r="M42"/>
      <c r="N42"/>
      <c r="O42"/>
      <c r="P42"/>
      <c r="Q42"/>
    </row>
    <row r="43" spans="1:18" ht="17" thickBot="1" x14ac:dyDescent="0.25">
      <c r="B43" s="49"/>
      <c r="C43" s="50"/>
      <c r="D43" s="50"/>
      <c r="E43" s="50"/>
      <c r="F43" s="54"/>
      <c r="G43" s="54"/>
      <c r="H43" s="55"/>
      <c r="I43" s="56"/>
      <c r="J43" s="57"/>
      <c r="L43"/>
      <c r="M43"/>
      <c r="N43"/>
      <c r="O43"/>
      <c r="P43"/>
      <c r="Q43"/>
    </row>
    <row r="44" spans="1:18" ht="17" thickTop="1" x14ac:dyDescent="0.2">
      <c r="C44"/>
      <c r="D44"/>
      <c r="E44"/>
      <c r="F44"/>
      <c r="G44"/>
      <c r="H44"/>
      <c r="I44"/>
      <c r="J44" s="48"/>
      <c r="L44"/>
      <c r="M44"/>
      <c r="N44"/>
      <c r="O44"/>
      <c r="P44"/>
      <c r="Q44"/>
    </row>
    <row r="45" spans="1:18" ht="19" x14ac:dyDescent="0.35">
      <c r="C45"/>
      <c r="D45"/>
      <c r="E45"/>
      <c r="F45"/>
      <c r="G45"/>
      <c r="H45"/>
      <c r="I45"/>
      <c r="J45" s="44"/>
      <c r="L45"/>
      <c r="M45"/>
      <c r="N45"/>
      <c r="O45"/>
      <c r="P45"/>
      <c r="Q45"/>
    </row>
    <row r="46" spans="1:18" x14ac:dyDescent="0.15">
      <c r="L46"/>
      <c r="M46"/>
      <c r="N46"/>
      <c r="O46"/>
      <c r="P46"/>
      <c r="Q46"/>
    </row>
    <row r="47" spans="1:18" x14ac:dyDescent="0.15">
      <c r="G47" s="16" t="s">
        <v>1</v>
      </c>
      <c r="L47"/>
      <c r="M47"/>
      <c r="N47"/>
      <c r="O47"/>
      <c r="P47"/>
      <c r="Q47"/>
    </row>
    <row r="48" spans="1:18" x14ac:dyDescent="0.15">
      <c r="F48" s="23"/>
      <c r="G48" s="23"/>
      <c r="L48"/>
      <c r="M48"/>
      <c r="N48"/>
      <c r="O48"/>
      <c r="P48"/>
      <c r="Q48"/>
    </row>
    <row r="49" spans="1:17" x14ac:dyDescent="0.15">
      <c r="F49" s="23"/>
      <c r="G49" s="23"/>
      <c r="L49"/>
      <c r="M49"/>
      <c r="N49"/>
      <c r="O49"/>
      <c r="P49"/>
      <c r="Q49"/>
    </row>
    <row r="50" spans="1:17" x14ac:dyDescent="0.15">
      <c r="F50" s="23"/>
      <c r="L50"/>
      <c r="M50"/>
      <c r="N50"/>
      <c r="O50"/>
      <c r="P50"/>
      <c r="Q50"/>
    </row>
    <row r="51" spans="1:17" x14ac:dyDescent="0.15">
      <c r="F51" s="23"/>
      <c r="L51"/>
      <c r="M51"/>
      <c r="N51"/>
      <c r="O51"/>
      <c r="P51"/>
      <c r="Q51"/>
    </row>
    <row r="52" spans="1:17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2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2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2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2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2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2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2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2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T104" s="31"/>
    </row>
    <row r="105" spans="1:2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15">
      <c r="N109"/>
      <c r="O109"/>
      <c r="P109"/>
      <c r="Q109"/>
      <c r="R109"/>
      <c r="S109"/>
      <c r="T109"/>
      <c r="U109"/>
    </row>
    <row r="110" spans="1:21" x14ac:dyDescent="0.15">
      <c r="N110"/>
      <c r="O110"/>
      <c r="P110"/>
      <c r="Q110"/>
      <c r="R110"/>
      <c r="S110"/>
      <c r="T110"/>
      <c r="U110"/>
    </row>
    <row r="111" spans="1:21" x14ac:dyDescent="0.15">
      <c r="N111"/>
      <c r="O111"/>
      <c r="P111"/>
      <c r="Q111"/>
      <c r="R111"/>
      <c r="S111"/>
      <c r="T111"/>
      <c r="U111"/>
    </row>
    <row r="112" spans="1:21" x14ac:dyDescent="0.15">
      <c r="N112"/>
      <c r="O112"/>
      <c r="P112"/>
      <c r="Q112"/>
      <c r="R112"/>
      <c r="S112"/>
      <c r="T112"/>
      <c r="U112"/>
    </row>
    <row r="113" spans="6:21" x14ac:dyDescent="0.15">
      <c r="N113"/>
      <c r="O113"/>
      <c r="P113"/>
      <c r="Q113"/>
      <c r="R113"/>
      <c r="S113"/>
      <c r="T113"/>
      <c r="U113"/>
    </row>
    <row r="114" spans="6:21" x14ac:dyDescent="0.15">
      <c r="N114"/>
      <c r="O114"/>
      <c r="P114"/>
      <c r="Q114"/>
      <c r="R114"/>
      <c r="S114"/>
      <c r="T114"/>
      <c r="U114"/>
    </row>
    <row r="115" spans="6:21" x14ac:dyDescent="0.15">
      <c r="N115"/>
      <c r="O115"/>
      <c r="P115"/>
      <c r="Q115"/>
      <c r="R115"/>
      <c r="S115"/>
      <c r="T115"/>
      <c r="U115"/>
    </row>
    <row r="116" spans="6:21" x14ac:dyDescent="0.15">
      <c r="N116"/>
      <c r="O116"/>
      <c r="P116"/>
      <c r="Q116"/>
      <c r="R116"/>
      <c r="S116"/>
      <c r="T116"/>
      <c r="U116"/>
    </row>
    <row r="117" spans="6:21" x14ac:dyDescent="0.15">
      <c r="N117"/>
      <c r="O117"/>
      <c r="P117"/>
      <c r="Q117"/>
      <c r="R117"/>
      <c r="S117"/>
      <c r="T117"/>
      <c r="U117"/>
    </row>
    <row r="118" spans="6:21" x14ac:dyDescent="0.15">
      <c r="N118"/>
      <c r="O118"/>
      <c r="P118"/>
      <c r="Q118"/>
      <c r="R118"/>
      <c r="S118"/>
      <c r="T118"/>
      <c r="U118"/>
    </row>
    <row r="119" spans="6:21" x14ac:dyDescent="0.15">
      <c r="N119"/>
      <c r="O119"/>
      <c r="P119"/>
      <c r="Q119"/>
      <c r="R119"/>
      <c r="S119"/>
      <c r="T119"/>
      <c r="U119"/>
    </row>
    <row r="120" spans="6:21" x14ac:dyDescent="0.15">
      <c r="N120"/>
      <c r="O120"/>
      <c r="P120"/>
      <c r="Q120"/>
      <c r="R120"/>
      <c r="S120"/>
      <c r="T120"/>
      <c r="U120"/>
    </row>
    <row r="123" spans="6:21" x14ac:dyDescent="0.15">
      <c r="F123" s="23"/>
    </row>
    <row r="124" spans="6:21" x14ac:dyDescent="0.15">
      <c r="F124" s="23"/>
    </row>
    <row r="125" spans="6:21" x14ac:dyDescent="0.15">
      <c r="F125" s="23"/>
    </row>
    <row r="126" spans="6:21" x14ac:dyDescent="0.15">
      <c r="F126" s="23"/>
    </row>
    <row r="127" spans="6:21" x14ac:dyDescent="0.15">
      <c r="F127" s="23"/>
    </row>
    <row r="128" spans="6:21" x14ac:dyDescent="0.15">
      <c r="F128" s="23"/>
    </row>
    <row r="129" spans="6:6" x14ac:dyDescent="0.15">
      <c r="F129" s="23"/>
    </row>
    <row r="130" spans="6:6" x14ac:dyDescent="0.15">
      <c r="F130" s="23"/>
    </row>
    <row r="131" spans="6:6" x14ac:dyDescent="0.15">
      <c r="F131" s="23"/>
    </row>
    <row r="132" spans="6:6" x14ac:dyDescent="0.15">
      <c r="F132" s="23"/>
    </row>
    <row r="133" spans="6:6" x14ac:dyDescent="0.15">
      <c r="F133" s="23"/>
    </row>
    <row r="134" spans="6:6" x14ac:dyDescent="0.15">
      <c r="F134" s="23"/>
    </row>
    <row r="135" spans="6:6" x14ac:dyDescent="0.15">
      <c r="F135" s="23"/>
    </row>
    <row r="136" spans="6:6" x14ac:dyDescent="0.15">
      <c r="F136" s="23"/>
    </row>
  </sheetData>
  <mergeCells count="5">
    <mergeCell ref="F4:F6"/>
    <mergeCell ref="G4:G6"/>
    <mergeCell ref="H4:H6"/>
    <mergeCell ref="I4:I6"/>
    <mergeCell ref="E4:E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60"/>
  <sheetViews>
    <sheetView showGridLines="0" showZeros="0" showWhiteSpace="0" zoomScalePageLayoutView="140" workbookViewId="0">
      <selection activeCell="F8" sqref="F8"/>
    </sheetView>
  </sheetViews>
  <sheetFormatPr baseColWidth="10" defaultRowHeight="13" x14ac:dyDescent="0.15"/>
  <cols>
    <col min="1" max="1" width="4.1640625" customWidth="1"/>
    <col min="2" max="2" width="4.5" style="13" customWidth="1"/>
    <col min="3" max="3" width="62.5" bestFit="1" customWidth="1"/>
    <col min="4" max="4" width="14" customWidth="1"/>
    <col min="6" max="6" width="9.1640625" customWidth="1"/>
    <col min="7" max="8" width="56.5" customWidth="1"/>
    <col min="9" max="10" width="10.33203125" customWidth="1"/>
    <col min="11" max="11" width="21.5" customWidth="1"/>
    <col min="12" max="12" width="5.83203125" customWidth="1"/>
  </cols>
  <sheetData>
    <row r="1" spans="2:5" ht="122.25" customHeight="1" x14ac:dyDescent="0.15">
      <c r="B1" s="1"/>
    </row>
    <row r="2" spans="2:5" ht="72" customHeight="1" x14ac:dyDescent="0.15">
      <c r="B2" s="2"/>
      <c r="D2" s="3" t="s">
        <v>0</v>
      </c>
      <c r="E2" s="53">
        <f>(B5+B6+B9+B10+B11+B12+B15+B16+B17+B20+B21+B22+B25+B26+B27+B28+B29+B32+B33+B34+B35+B36+B37+B38)/24</f>
        <v>9.1666666666666661</v>
      </c>
    </row>
    <row r="3" spans="2:5" ht="12.75" customHeight="1" x14ac:dyDescent="0.15">
      <c r="B3" s="1"/>
      <c r="D3" s="4"/>
    </row>
    <row r="4" spans="2:5" ht="16" x14ac:dyDescent="0.2">
      <c r="B4" s="5"/>
      <c r="C4" s="6" t="s">
        <v>23</v>
      </c>
      <c r="D4" s="7"/>
    </row>
    <row r="5" spans="2:5" ht="14" x14ac:dyDescent="0.15">
      <c r="B5" s="52">
        <v>8</v>
      </c>
      <c r="C5" s="9" t="s">
        <v>28</v>
      </c>
      <c r="D5" s="8"/>
      <c r="E5" s="8"/>
    </row>
    <row r="6" spans="2:5" ht="14" x14ac:dyDescent="0.15">
      <c r="B6" s="52">
        <v>9</v>
      </c>
      <c r="C6" s="9" t="s">
        <v>29</v>
      </c>
      <c r="D6" s="8"/>
      <c r="E6" s="8"/>
    </row>
    <row r="7" spans="2:5" ht="18" x14ac:dyDescent="0.2">
      <c r="B7" s="5"/>
      <c r="C7" s="10"/>
      <c r="D7" s="4"/>
      <c r="E7" s="4"/>
    </row>
    <row r="8" spans="2:5" ht="16" x14ac:dyDescent="0.2">
      <c r="B8" s="5"/>
      <c r="C8" s="6" t="s">
        <v>24</v>
      </c>
      <c r="D8" s="7"/>
    </row>
    <row r="9" spans="2:5" ht="14" x14ac:dyDescent="0.15">
      <c r="B9" s="52">
        <v>6</v>
      </c>
      <c r="C9" s="9" t="s">
        <v>30</v>
      </c>
      <c r="D9" s="8"/>
      <c r="E9" s="8"/>
    </row>
    <row r="10" spans="2:5" ht="14" x14ac:dyDescent="0.15">
      <c r="B10" s="52">
        <v>7</v>
      </c>
      <c r="C10" s="9" t="s">
        <v>31</v>
      </c>
      <c r="D10" s="8"/>
      <c r="E10" s="8"/>
    </row>
    <row r="11" spans="2:5" ht="14" x14ac:dyDescent="0.15">
      <c r="B11" s="52">
        <v>6</v>
      </c>
      <c r="C11" s="9" t="s">
        <v>32</v>
      </c>
      <c r="D11" s="8"/>
      <c r="E11" s="8"/>
    </row>
    <row r="12" spans="2:5" ht="14" x14ac:dyDescent="0.15">
      <c r="B12" s="52">
        <v>9</v>
      </c>
      <c r="C12" s="9" t="s">
        <v>33</v>
      </c>
      <c r="D12" s="8"/>
      <c r="E12" s="51" t="s">
        <v>1</v>
      </c>
    </row>
    <row r="13" spans="2:5" ht="18" x14ac:dyDescent="0.2">
      <c r="B13" s="5"/>
      <c r="C13" s="10"/>
      <c r="D13" s="4"/>
      <c r="E13" s="4"/>
    </row>
    <row r="14" spans="2:5" ht="16" x14ac:dyDescent="0.2">
      <c r="B14" s="5"/>
      <c r="C14" s="6" t="s">
        <v>25</v>
      </c>
      <c r="D14" s="7"/>
    </row>
    <row r="15" spans="2:5" ht="14" x14ac:dyDescent="0.15">
      <c r="B15" s="52">
        <v>7</v>
      </c>
      <c r="C15" s="9" t="s">
        <v>34</v>
      </c>
      <c r="D15" s="8"/>
      <c r="E15" s="8"/>
    </row>
    <row r="16" spans="2:5" ht="14" x14ac:dyDescent="0.15">
      <c r="B16" s="52">
        <v>16</v>
      </c>
      <c r="C16" s="9" t="s">
        <v>35</v>
      </c>
      <c r="D16" s="8"/>
      <c r="E16" s="8"/>
    </row>
    <row r="17" spans="2:5" ht="14" x14ac:dyDescent="0.15">
      <c r="B17" s="52">
        <v>10</v>
      </c>
      <c r="C17" s="9" t="s">
        <v>36</v>
      </c>
      <c r="D17" s="8"/>
      <c r="E17" s="8"/>
    </row>
    <row r="18" spans="2:5" ht="18" x14ac:dyDescent="0.2">
      <c r="B18" s="5"/>
      <c r="C18" s="10"/>
      <c r="D18" s="4"/>
      <c r="E18" s="4"/>
    </row>
    <row r="19" spans="2:5" ht="16" x14ac:dyDescent="0.2">
      <c r="B19" s="5"/>
      <c r="C19" s="6" t="s">
        <v>26</v>
      </c>
      <c r="D19" s="7"/>
    </row>
    <row r="20" spans="2:5" ht="14" x14ac:dyDescent="0.15">
      <c r="B20" s="52">
        <v>8</v>
      </c>
      <c r="C20" s="9" t="s">
        <v>37</v>
      </c>
      <c r="D20" s="8"/>
      <c r="E20" s="8"/>
    </row>
    <row r="21" spans="2:5" ht="14" x14ac:dyDescent="0.15">
      <c r="B21" s="52">
        <v>28</v>
      </c>
      <c r="C21" s="9" t="s">
        <v>38</v>
      </c>
      <c r="D21" s="8"/>
      <c r="E21" s="8"/>
    </row>
    <row r="22" spans="2:5" ht="14" x14ac:dyDescent="0.15">
      <c r="B22" s="52">
        <v>7</v>
      </c>
      <c r="C22" s="9" t="s">
        <v>39</v>
      </c>
      <c r="D22" s="8"/>
      <c r="E22" s="8"/>
    </row>
    <row r="23" spans="2:5" ht="18" x14ac:dyDescent="0.2">
      <c r="B23" s="5"/>
      <c r="C23" s="10"/>
      <c r="D23" s="4"/>
      <c r="E23" s="4"/>
    </row>
    <row r="24" spans="2:5" ht="16" x14ac:dyDescent="0.2">
      <c r="B24" s="5"/>
      <c r="C24" s="6" t="s">
        <v>27</v>
      </c>
      <c r="D24" s="7"/>
    </row>
    <row r="25" spans="2:5" ht="14" x14ac:dyDescent="0.15">
      <c r="B25" s="52">
        <v>8</v>
      </c>
      <c r="C25" s="9" t="s">
        <v>40</v>
      </c>
      <c r="D25" s="8"/>
      <c r="E25" s="8"/>
    </row>
    <row r="26" spans="2:5" ht="14" x14ac:dyDescent="0.15">
      <c r="B26" s="52">
        <v>15</v>
      </c>
      <c r="C26" s="9" t="s">
        <v>41</v>
      </c>
      <c r="D26" s="8"/>
      <c r="E26" s="8"/>
    </row>
    <row r="27" spans="2:5" ht="14" x14ac:dyDescent="0.15">
      <c r="B27" s="52">
        <v>7</v>
      </c>
      <c r="C27" s="9" t="s">
        <v>42</v>
      </c>
      <c r="D27" s="8"/>
      <c r="E27" s="8"/>
    </row>
    <row r="28" spans="2:5" ht="14" x14ac:dyDescent="0.15">
      <c r="B28" s="52">
        <v>10</v>
      </c>
      <c r="C28" s="9" t="s">
        <v>43</v>
      </c>
      <c r="D28" s="8"/>
      <c r="E28" s="8"/>
    </row>
    <row r="29" spans="2:5" ht="14" x14ac:dyDescent="0.15">
      <c r="B29" s="52">
        <v>6</v>
      </c>
      <c r="C29" s="9" t="s">
        <v>44</v>
      </c>
      <c r="D29" s="8"/>
      <c r="E29" s="8"/>
    </row>
    <row r="30" spans="2:5" ht="18" x14ac:dyDescent="0.2">
      <c r="B30" s="5"/>
      <c r="C30" s="11"/>
      <c r="D30" s="4"/>
      <c r="E30" s="4"/>
    </row>
    <row r="31" spans="2:5" ht="16" x14ac:dyDescent="0.2">
      <c r="B31" s="5"/>
      <c r="C31" s="6" t="s">
        <v>8</v>
      </c>
      <c r="D31" s="7"/>
    </row>
    <row r="32" spans="2:5" ht="14" x14ac:dyDescent="0.15">
      <c r="B32" s="52">
        <v>6</v>
      </c>
      <c r="C32" s="9" t="s">
        <v>45</v>
      </c>
      <c r="D32" s="8"/>
      <c r="E32" s="8"/>
    </row>
    <row r="33" spans="2:5" ht="14" x14ac:dyDescent="0.15">
      <c r="B33" s="52">
        <v>7</v>
      </c>
      <c r="C33" s="9" t="s">
        <v>46</v>
      </c>
      <c r="D33" s="8"/>
      <c r="E33" s="8"/>
    </row>
    <row r="34" spans="2:5" ht="14" x14ac:dyDescent="0.15">
      <c r="B34" s="52">
        <v>10</v>
      </c>
      <c r="C34" s="9" t="s">
        <v>47</v>
      </c>
      <c r="D34" s="8"/>
      <c r="E34" s="8"/>
    </row>
    <row r="35" spans="2:5" ht="14" x14ac:dyDescent="0.15">
      <c r="B35" s="52">
        <v>7</v>
      </c>
      <c r="C35" s="9" t="s">
        <v>48</v>
      </c>
      <c r="D35" s="8"/>
      <c r="E35" s="8"/>
    </row>
    <row r="36" spans="2:5" ht="14" x14ac:dyDescent="0.15">
      <c r="B36" s="52">
        <v>6</v>
      </c>
      <c r="C36" s="9" t="s">
        <v>49</v>
      </c>
      <c r="D36" s="8"/>
      <c r="E36" s="8"/>
    </row>
    <row r="37" spans="2:5" ht="14" x14ac:dyDescent="0.15">
      <c r="B37" s="52">
        <v>6</v>
      </c>
      <c r="C37" s="9" t="s">
        <v>50</v>
      </c>
      <c r="D37" s="8"/>
      <c r="E37" s="8"/>
    </row>
    <row r="38" spans="2:5" ht="14" x14ac:dyDescent="0.15">
      <c r="B38" s="52">
        <v>11</v>
      </c>
      <c r="C38" s="9" t="s">
        <v>9</v>
      </c>
      <c r="D38" s="8"/>
      <c r="E38" s="8"/>
    </row>
    <row r="39" spans="2:5" ht="12.75" customHeight="1" x14ac:dyDescent="0.2">
      <c r="B39" s="5"/>
      <c r="C39" s="11"/>
      <c r="D39" s="4"/>
      <c r="E39" s="4"/>
    </row>
    <row r="40" spans="2:5" ht="12.75" customHeight="1" x14ac:dyDescent="0.2">
      <c r="B40" s="5"/>
      <c r="D40" s="7"/>
    </row>
    <row r="41" spans="2:5" ht="12.75" customHeight="1" x14ac:dyDescent="0.15">
      <c r="B41" s="5"/>
      <c r="C41" s="12"/>
      <c r="D41" s="8"/>
      <c r="E41" s="8"/>
    </row>
    <row r="42" spans="2:5" ht="12.75" customHeight="1" x14ac:dyDescent="0.15">
      <c r="B42" s="5"/>
      <c r="C42" s="12"/>
      <c r="D42" s="8"/>
      <c r="E42" s="8"/>
    </row>
    <row r="43" spans="2:5" ht="12.75" customHeight="1" x14ac:dyDescent="0.15">
      <c r="B43" s="5"/>
      <c r="C43" s="12"/>
      <c r="D43" s="8"/>
      <c r="E43" s="8"/>
    </row>
    <row r="44" spans="2:5" ht="12.75" customHeight="1" x14ac:dyDescent="0.15">
      <c r="B44" s="5"/>
      <c r="C44" s="12"/>
      <c r="D44" s="8"/>
      <c r="E44" s="8"/>
    </row>
    <row r="45" spans="2:5" ht="12.75" customHeight="1" x14ac:dyDescent="0.15">
      <c r="B45" s="5"/>
      <c r="C45" s="12"/>
      <c r="D45" s="8"/>
      <c r="E45" s="8"/>
    </row>
    <row r="46" spans="2:5" ht="12.75" customHeight="1" x14ac:dyDescent="0.15">
      <c r="B46" s="5"/>
      <c r="C46" s="12"/>
      <c r="D46" s="8"/>
      <c r="E46" s="8"/>
    </row>
    <row r="47" spans="2:5" ht="12.75" customHeight="1" x14ac:dyDescent="0.15">
      <c r="B47" s="5"/>
      <c r="C47" s="12"/>
      <c r="D47" s="8"/>
      <c r="E47" s="8"/>
    </row>
    <row r="48" spans="2:5" ht="12.75" customHeight="1" x14ac:dyDescent="0.2">
      <c r="C48" s="11"/>
      <c r="D48" s="7"/>
      <c r="E48" s="7"/>
    </row>
    <row r="49" spans="3:5" ht="12.75" customHeight="1" x14ac:dyDescent="0.2">
      <c r="D49" s="7"/>
    </row>
    <row r="50" spans="3:5" ht="12.75" customHeight="1" x14ac:dyDescent="0.15">
      <c r="C50" s="12"/>
      <c r="D50" s="8"/>
      <c r="E50" s="8"/>
    </row>
    <row r="51" spans="3:5" ht="12.75" customHeight="1" x14ac:dyDescent="0.2">
      <c r="C51" s="11"/>
      <c r="D51" s="4"/>
      <c r="E51" s="4"/>
    </row>
    <row r="52" spans="3:5" ht="12.75" customHeight="1" x14ac:dyDescent="0.2">
      <c r="D52" s="7"/>
    </row>
    <row r="53" spans="3:5" ht="12.75" customHeight="1" x14ac:dyDescent="0.15">
      <c r="C53" s="12"/>
      <c r="D53" s="8"/>
      <c r="E53" s="8"/>
    </row>
    <row r="54" spans="3:5" ht="12.75" customHeight="1" x14ac:dyDescent="0.3">
      <c r="C54" s="14"/>
      <c r="D54" s="4"/>
      <c r="E54" s="4"/>
    </row>
    <row r="55" spans="3:5" ht="12.75" customHeight="1" x14ac:dyDescent="0.15">
      <c r="D55" s="4"/>
      <c r="E55" s="4"/>
    </row>
    <row r="56" spans="3:5" ht="12.75" customHeight="1" x14ac:dyDescent="0.2">
      <c r="C56" s="15"/>
      <c r="D56" s="7"/>
    </row>
    <row r="57" spans="3:5" ht="12.75" customHeight="1" x14ac:dyDescent="0.15">
      <c r="C57" s="12"/>
      <c r="D57" s="8"/>
      <c r="E57" s="8"/>
    </row>
    <row r="58" spans="3:5" ht="14" x14ac:dyDescent="0.15">
      <c r="C58" s="12"/>
      <c r="D58" s="8"/>
      <c r="E58" s="8"/>
    </row>
    <row r="59" spans="3:5" ht="14" x14ac:dyDescent="0.15">
      <c r="C59" s="12"/>
      <c r="D59" s="8"/>
      <c r="E59" s="8"/>
    </row>
    <row r="60" spans="3:5" ht="14" x14ac:dyDescent="0.15">
      <c r="C60" s="12"/>
      <c r="D60" s="8"/>
      <c r="E60" s="8"/>
    </row>
  </sheetData>
  <phoneticPr fontId="21" type="noConversion"/>
  <hyperlinks>
    <hyperlink ref="D2" r:id="rId1" xr:uid="{00000000-0004-0000-0100-000000000000}"/>
  </hyperlinks>
  <printOptions horizontalCentered="1" verticalCentered="1"/>
  <pageMargins left="0.19685039370078741" right="0.19685039370078741" top="0.11811023622047245" bottom="0.19685039370078741" header="0" footer="0"/>
  <pageSetup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CmO, PmO, FCmO</vt:lpstr>
      <vt:lpstr>Bières du 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cp:lastPrinted>2017-10-11T15:25:47Z</cp:lastPrinted>
  <dcterms:created xsi:type="dcterms:W3CDTF">2017-10-11T14:18:30Z</dcterms:created>
  <dcterms:modified xsi:type="dcterms:W3CDTF">2024-02-21T16:55:56Z</dcterms:modified>
</cp:coreProperties>
</file>