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1/Finance gaganante (430-853-ME)/Resto B+/"/>
    </mc:Choice>
  </mc:AlternateContent>
  <xr:revisionPtr revIDLastSave="0" documentId="8_{495D51CE-FF6B-1B45-8901-B81C815D86DB}" xr6:coauthVersionLast="46" xr6:coauthVersionMax="46" xr10:uidLastSave="{00000000-0000-0000-0000-000000000000}"/>
  <bookViews>
    <workbookView xWindow="0" yWindow="500" windowWidth="38400" windowHeight="19200" tabRatio="500" xr2:uid="{00000000-000D-0000-FFFF-FFFF00000000}"/>
  </bookViews>
  <sheets>
    <sheet name="Calcul CmO, PmO, FCmO" sheetId="2" r:id="rId1"/>
    <sheet name="Bières du monde" sheetId="1" r:id="rId2"/>
  </sheets>
  <definedNames>
    <definedName name="image1" localSheetId="0">#REF!</definedName>
    <definedName name="imag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6" i="2" l="1"/>
  <c r="E153" i="2"/>
  <c r="G153" i="2" s="1"/>
  <c r="E152" i="2"/>
  <c r="E151" i="2"/>
  <c r="E150" i="2"/>
  <c r="E148" i="2"/>
  <c r="E147" i="2"/>
  <c r="E146" i="2"/>
  <c r="G146" i="2" s="1"/>
  <c r="E145" i="2"/>
  <c r="E144" i="2"/>
  <c r="G144" i="2" s="1"/>
  <c r="E143" i="2"/>
  <c r="E142" i="2"/>
  <c r="E141" i="2"/>
  <c r="E140" i="2"/>
  <c r="E139" i="2"/>
  <c r="F139" i="2" s="1"/>
  <c r="E138" i="2"/>
  <c r="E136" i="2"/>
  <c r="E134" i="2"/>
  <c r="E133" i="2"/>
  <c r="G156" i="2"/>
  <c r="D156" i="2"/>
  <c r="F156" i="2" s="1"/>
  <c r="C156" i="2"/>
  <c r="D155" i="2"/>
  <c r="C155" i="2"/>
  <c r="D154" i="2"/>
  <c r="C154" i="2"/>
  <c r="D153" i="2"/>
  <c r="C153" i="2"/>
  <c r="G152" i="2"/>
  <c r="D152" i="2"/>
  <c r="F152" i="2" s="1"/>
  <c r="C152" i="2"/>
  <c r="F151" i="2"/>
  <c r="G151" i="2"/>
  <c r="D151" i="2"/>
  <c r="C151" i="2"/>
  <c r="G150" i="2"/>
  <c r="D150" i="2"/>
  <c r="F150" i="2" s="1"/>
  <c r="C150" i="2"/>
  <c r="D149" i="2"/>
  <c r="C149" i="2"/>
  <c r="G148" i="2"/>
  <c r="D148" i="2"/>
  <c r="F148" i="2" s="1"/>
  <c r="C148" i="2"/>
  <c r="G147" i="2"/>
  <c r="D147" i="2"/>
  <c r="F147" i="2" s="1"/>
  <c r="C147" i="2"/>
  <c r="F146" i="2"/>
  <c r="D146" i="2"/>
  <c r="C146" i="2"/>
  <c r="G145" i="2"/>
  <c r="D145" i="2"/>
  <c r="F145" i="2" s="1"/>
  <c r="C145" i="2"/>
  <c r="D144" i="2"/>
  <c r="C144" i="2"/>
  <c r="G143" i="2"/>
  <c r="D143" i="2"/>
  <c r="F143" i="2" s="1"/>
  <c r="C143" i="2"/>
  <c r="F142" i="2"/>
  <c r="G142" i="2"/>
  <c r="D142" i="2"/>
  <c r="C142" i="2"/>
  <c r="G141" i="2"/>
  <c r="F141" i="2"/>
  <c r="D141" i="2"/>
  <c r="C141" i="2"/>
  <c r="G140" i="2"/>
  <c r="D140" i="2"/>
  <c r="F140" i="2" s="1"/>
  <c r="C140" i="2"/>
  <c r="D139" i="2"/>
  <c r="C139" i="2"/>
  <c r="G138" i="2"/>
  <c r="D138" i="2"/>
  <c r="F138" i="2" s="1"/>
  <c r="C138" i="2"/>
  <c r="D137" i="2"/>
  <c r="C137" i="2"/>
  <c r="G136" i="2"/>
  <c r="D136" i="2"/>
  <c r="F136" i="2" s="1"/>
  <c r="C136" i="2"/>
  <c r="D135" i="2"/>
  <c r="C135" i="2"/>
  <c r="G134" i="2"/>
  <c r="D134" i="2"/>
  <c r="F134" i="2" s="1"/>
  <c r="C134" i="2"/>
  <c r="G133" i="2"/>
  <c r="D133" i="2"/>
  <c r="D158" i="2" s="1"/>
  <c r="C133" i="2"/>
  <c r="E115" i="2"/>
  <c r="E114" i="2"/>
  <c r="G114" i="2" s="1"/>
  <c r="E113" i="2"/>
  <c r="E112" i="2"/>
  <c r="E111" i="2"/>
  <c r="E110" i="2"/>
  <c r="E109" i="2"/>
  <c r="G109" i="2" s="1"/>
  <c r="E107" i="2"/>
  <c r="E106" i="2"/>
  <c r="E105" i="2"/>
  <c r="G105" i="2" s="1"/>
  <c r="E104" i="2"/>
  <c r="E103" i="2"/>
  <c r="G103" i="2" s="1"/>
  <c r="E102" i="2"/>
  <c r="E101" i="2"/>
  <c r="E100" i="2"/>
  <c r="E99" i="2"/>
  <c r="E98" i="2"/>
  <c r="F98" i="2" s="1"/>
  <c r="E97" i="2"/>
  <c r="E95" i="2"/>
  <c r="E93" i="2"/>
  <c r="E92" i="2"/>
  <c r="G92" i="2" s="1"/>
  <c r="G115" i="2"/>
  <c r="D115" i="2"/>
  <c r="F115" i="2" s="1"/>
  <c r="C115" i="2"/>
  <c r="D114" i="2"/>
  <c r="C114" i="2"/>
  <c r="G113" i="2"/>
  <c r="D113" i="2"/>
  <c r="F113" i="2" s="1"/>
  <c r="C113" i="2"/>
  <c r="G112" i="2"/>
  <c r="D112" i="2"/>
  <c r="F112" i="2" s="1"/>
  <c r="C112" i="2"/>
  <c r="G111" i="2"/>
  <c r="D111" i="2"/>
  <c r="F111" i="2" s="1"/>
  <c r="C111" i="2"/>
  <c r="G110" i="2"/>
  <c r="D110" i="2"/>
  <c r="C110" i="2"/>
  <c r="D109" i="2"/>
  <c r="C109" i="2"/>
  <c r="D108" i="2"/>
  <c r="C108" i="2"/>
  <c r="G107" i="2"/>
  <c r="D107" i="2"/>
  <c r="F107" i="2" s="1"/>
  <c r="C107" i="2"/>
  <c r="G106" i="2"/>
  <c r="D106" i="2"/>
  <c r="F106" i="2" s="1"/>
  <c r="C106" i="2"/>
  <c r="F105" i="2"/>
  <c r="D105" i="2"/>
  <c r="C105" i="2"/>
  <c r="G104" i="2"/>
  <c r="D104" i="2"/>
  <c r="F104" i="2" s="1"/>
  <c r="C104" i="2"/>
  <c r="D103" i="2"/>
  <c r="C103" i="2"/>
  <c r="G102" i="2"/>
  <c r="D102" i="2"/>
  <c r="F102" i="2" s="1"/>
  <c r="C102" i="2"/>
  <c r="G101" i="2"/>
  <c r="D101" i="2"/>
  <c r="F101" i="2" s="1"/>
  <c r="C101" i="2"/>
  <c r="G100" i="2"/>
  <c r="D100" i="2"/>
  <c r="F100" i="2" s="1"/>
  <c r="C100" i="2"/>
  <c r="G99" i="2"/>
  <c r="D99" i="2"/>
  <c r="F99" i="2" s="1"/>
  <c r="C99" i="2"/>
  <c r="D98" i="2"/>
  <c r="C98" i="2"/>
  <c r="G97" i="2"/>
  <c r="D97" i="2"/>
  <c r="F97" i="2" s="1"/>
  <c r="C97" i="2"/>
  <c r="D96" i="2"/>
  <c r="C96" i="2"/>
  <c r="G95" i="2"/>
  <c r="D95" i="2"/>
  <c r="F95" i="2" s="1"/>
  <c r="C95" i="2"/>
  <c r="D94" i="2"/>
  <c r="C94" i="2"/>
  <c r="G93" i="2"/>
  <c r="D93" i="2"/>
  <c r="F93" i="2" s="1"/>
  <c r="C93" i="2"/>
  <c r="D92" i="2"/>
  <c r="F92" i="2" s="1"/>
  <c r="C92" i="2"/>
  <c r="E74" i="2"/>
  <c r="E73" i="2"/>
  <c r="E72" i="2"/>
  <c r="E71" i="2"/>
  <c r="E70" i="2"/>
  <c r="G70" i="2" s="1"/>
  <c r="E69" i="2"/>
  <c r="E68" i="2"/>
  <c r="E67" i="2"/>
  <c r="G67" i="2" s="1"/>
  <c r="E66" i="2"/>
  <c r="G66" i="2" s="1"/>
  <c r="E65" i="2"/>
  <c r="G65" i="2" s="1"/>
  <c r="E64" i="2"/>
  <c r="G64" i="2" s="1"/>
  <c r="E63" i="2"/>
  <c r="G63" i="2" s="1"/>
  <c r="E62" i="2"/>
  <c r="E61" i="2"/>
  <c r="E60" i="2"/>
  <c r="E59" i="2"/>
  <c r="E58" i="2"/>
  <c r="E57" i="2"/>
  <c r="E56" i="2"/>
  <c r="E55" i="2"/>
  <c r="E54" i="2"/>
  <c r="E53" i="2"/>
  <c r="E52" i="2"/>
  <c r="G62" i="2"/>
  <c r="G71" i="2"/>
  <c r="E51" i="2"/>
  <c r="G55" i="2"/>
  <c r="D74" i="2"/>
  <c r="D73" i="2"/>
  <c r="G73" i="2" s="1"/>
  <c r="D72" i="2"/>
  <c r="D71" i="2"/>
  <c r="D70" i="2"/>
  <c r="D69" i="2"/>
  <c r="D68" i="2"/>
  <c r="D67" i="2"/>
  <c r="D66" i="2"/>
  <c r="D65" i="2"/>
  <c r="D64" i="2"/>
  <c r="D63" i="2"/>
  <c r="D62" i="2"/>
  <c r="D61" i="2"/>
  <c r="G61" i="2" s="1"/>
  <c r="D60" i="2"/>
  <c r="D59" i="2"/>
  <c r="D58" i="2"/>
  <c r="D57" i="2"/>
  <c r="D56" i="2"/>
  <c r="D55" i="2"/>
  <c r="D54" i="2"/>
  <c r="D53" i="2"/>
  <c r="D52" i="2"/>
  <c r="D51" i="2"/>
  <c r="D76" i="2" s="1"/>
  <c r="D81" i="2" s="1"/>
  <c r="E33" i="2"/>
  <c r="F33" i="2" s="1"/>
  <c r="E32" i="2"/>
  <c r="F32" i="2" s="1"/>
  <c r="E31" i="2"/>
  <c r="G31" i="2" s="1"/>
  <c r="E30" i="2"/>
  <c r="E29" i="2"/>
  <c r="G29" i="2" s="1"/>
  <c r="E28" i="2"/>
  <c r="G28" i="2" s="1"/>
  <c r="E27" i="2"/>
  <c r="E26" i="2"/>
  <c r="E25" i="2"/>
  <c r="G25" i="2" s="1"/>
  <c r="E24" i="2"/>
  <c r="G24" i="2" s="1"/>
  <c r="E23" i="2"/>
  <c r="F23" i="2" s="1"/>
  <c r="E22" i="2"/>
  <c r="F22" i="2" s="1"/>
  <c r="E21" i="2"/>
  <c r="E20" i="2"/>
  <c r="G20" i="2" s="1"/>
  <c r="E19" i="2"/>
  <c r="G19" i="2" s="1"/>
  <c r="E18" i="2"/>
  <c r="E17" i="2"/>
  <c r="F17" i="2" s="1"/>
  <c r="E16" i="2"/>
  <c r="E15" i="2"/>
  <c r="F15" i="2" s="1"/>
  <c r="E14" i="2"/>
  <c r="G14" i="2" s="1"/>
  <c r="E13" i="2"/>
  <c r="G13" i="2" s="1"/>
  <c r="E12" i="2"/>
  <c r="E11" i="2"/>
  <c r="F11" i="2" s="1"/>
  <c r="E10" i="2"/>
  <c r="G10" i="2" s="1"/>
  <c r="I38" i="1"/>
  <c r="I37" i="1"/>
  <c r="E155" i="2" s="1"/>
  <c r="G155" i="2" s="1"/>
  <c r="I36" i="1"/>
  <c r="E154" i="2" s="1"/>
  <c r="I34" i="1"/>
  <c r="I32" i="1"/>
  <c r="I28" i="1"/>
  <c r="I26" i="1"/>
  <c r="I25" i="1"/>
  <c r="I21" i="1"/>
  <c r="I20" i="1"/>
  <c r="I17" i="1"/>
  <c r="I16" i="1"/>
  <c r="I12" i="1"/>
  <c r="I6" i="1"/>
  <c r="I5" i="1"/>
  <c r="H38" i="1"/>
  <c r="H35" i="1"/>
  <c r="H34" i="1"/>
  <c r="H33" i="1"/>
  <c r="H29" i="1"/>
  <c r="E108" i="2" s="1"/>
  <c r="G108" i="2" s="1"/>
  <c r="H28" i="1"/>
  <c r="H27" i="1"/>
  <c r="H26" i="1"/>
  <c r="H25" i="1"/>
  <c r="H22" i="1"/>
  <c r="H21" i="1"/>
  <c r="H20" i="1"/>
  <c r="H17" i="1"/>
  <c r="H16" i="1"/>
  <c r="H15" i="1"/>
  <c r="H12" i="1"/>
  <c r="H11" i="1"/>
  <c r="H2" i="1" s="1"/>
  <c r="H10" i="1"/>
  <c r="H9" i="1"/>
  <c r="E94" i="2" s="1"/>
  <c r="G94" i="2" s="1"/>
  <c r="H6" i="1"/>
  <c r="H5" i="1"/>
  <c r="G2" i="1"/>
  <c r="G38" i="1"/>
  <c r="G37" i="1"/>
  <c r="G36" i="1"/>
  <c r="G35" i="1"/>
  <c r="G34" i="1"/>
  <c r="G33" i="1"/>
  <c r="G32" i="1"/>
  <c r="G28" i="1"/>
  <c r="G27" i="1"/>
  <c r="G26" i="1"/>
  <c r="G25" i="1"/>
  <c r="G22" i="1"/>
  <c r="G21" i="1"/>
  <c r="G20" i="1"/>
  <c r="G17" i="1"/>
  <c r="G16" i="1"/>
  <c r="G15" i="1"/>
  <c r="G12" i="1"/>
  <c r="G10" i="1"/>
  <c r="G6" i="1"/>
  <c r="G5" i="1"/>
  <c r="F2" i="1"/>
  <c r="G69" i="2"/>
  <c r="G68" i="2"/>
  <c r="F59" i="2"/>
  <c r="G58" i="2"/>
  <c r="G57" i="2"/>
  <c r="F56" i="2"/>
  <c r="F12" i="2"/>
  <c r="F13" i="2"/>
  <c r="G18" i="2"/>
  <c r="G26" i="2"/>
  <c r="F27" i="2"/>
  <c r="G30" i="2"/>
  <c r="C33" i="2"/>
  <c r="C74" i="2" s="1"/>
  <c r="C32" i="2"/>
  <c r="C73" i="2" s="1"/>
  <c r="C31" i="2"/>
  <c r="C72" i="2" s="1"/>
  <c r="C30" i="2"/>
  <c r="C71" i="2" s="1"/>
  <c r="C29" i="2"/>
  <c r="C70" i="2" s="1"/>
  <c r="C28" i="2"/>
  <c r="C69" i="2" s="1"/>
  <c r="C27" i="2"/>
  <c r="C68" i="2" s="1"/>
  <c r="C26" i="2"/>
  <c r="C67" i="2" s="1"/>
  <c r="C25" i="2"/>
  <c r="C66" i="2" s="1"/>
  <c r="C24" i="2"/>
  <c r="C65" i="2" s="1"/>
  <c r="C23" i="2"/>
  <c r="C64" i="2" s="1"/>
  <c r="C22" i="2"/>
  <c r="C63" i="2" s="1"/>
  <c r="C21" i="2"/>
  <c r="C62" i="2" s="1"/>
  <c r="C20" i="2"/>
  <c r="C61" i="2" s="1"/>
  <c r="C19" i="2"/>
  <c r="C60" i="2" s="1"/>
  <c r="C18" i="2"/>
  <c r="C59" i="2" s="1"/>
  <c r="C17" i="2"/>
  <c r="C58" i="2" s="1"/>
  <c r="C16" i="2"/>
  <c r="C57" i="2" s="1"/>
  <c r="C15" i="2"/>
  <c r="C56" i="2" s="1"/>
  <c r="C14" i="2"/>
  <c r="C55" i="2" s="1"/>
  <c r="C13" i="2"/>
  <c r="C54" i="2" s="1"/>
  <c r="C12" i="2"/>
  <c r="C53" i="2" s="1"/>
  <c r="C11" i="2"/>
  <c r="C52" i="2" s="1"/>
  <c r="C10" i="2"/>
  <c r="C51" i="2" s="1"/>
  <c r="D35" i="2"/>
  <c r="D40" i="2" s="1"/>
  <c r="G21" i="2"/>
  <c r="F21" i="2"/>
  <c r="F153" i="2" l="1"/>
  <c r="F108" i="2"/>
  <c r="I29" i="1"/>
  <c r="E149" i="2" s="1"/>
  <c r="G149" i="2" s="1"/>
  <c r="F144" i="2"/>
  <c r="G139" i="2"/>
  <c r="F155" i="2"/>
  <c r="F114" i="2"/>
  <c r="G154" i="2"/>
  <c r="F154" i="2"/>
  <c r="E96" i="2"/>
  <c r="G96" i="2" s="1"/>
  <c r="I11" i="1"/>
  <c r="E137" i="2" s="1"/>
  <c r="G137" i="2" s="1"/>
  <c r="F96" i="2"/>
  <c r="F94" i="2"/>
  <c r="I9" i="1"/>
  <c r="D163" i="2"/>
  <c r="K133" i="2"/>
  <c r="F133" i="2"/>
  <c r="F149" i="2"/>
  <c r="F109" i="2"/>
  <c r="F103" i="2"/>
  <c r="D117" i="2"/>
  <c r="G98" i="2"/>
  <c r="E117" i="2"/>
  <c r="F110" i="2"/>
  <c r="G60" i="2"/>
  <c r="G72" i="2"/>
  <c r="K10" i="2"/>
  <c r="G74" i="2"/>
  <c r="G54" i="2"/>
  <c r="K51" i="2"/>
  <c r="G33" i="2"/>
  <c r="G32" i="2"/>
  <c r="F25" i="2"/>
  <c r="F24" i="2"/>
  <c r="G23" i="2"/>
  <c r="G22" i="2"/>
  <c r="F20" i="2"/>
  <c r="G17" i="2"/>
  <c r="G12" i="2"/>
  <c r="F53" i="2"/>
  <c r="G52" i="2"/>
  <c r="G11" i="2"/>
  <c r="F10" i="2"/>
  <c r="F51" i="2"/>
  <c r="F31" i="2"/>
  <c r="F19" i="2"/>
  <c r="F29" i="2"/>
  <c r="F26" i="2"/>
  <c r="G15" i="2"/>
  <c r="G27" i="2"/>
  <c r="F18" i="2"/>
  <c r="F28" i="2"/>
  <c r="F30" i="2"/>
  <c r="E35" i="2"/>
  <c r="E40" i="2" s="1"/>
  <c r="F14" i="2"/>
  <c r="F16" i="2"/>
  <c r="G16" i="2"/>
  <c r="F62" i="2"/>
  <c r="G59" i="2"/>
  <c r="F68" i="2"/>
  <c r="G56" i="2"/>
  <c r="G51" i="2"/>
  <c r="F65" i="2"/>
  <c r="F54" i="2"/>
  <c r="F74" i="2"/>
  <c r="F57" i="2"/>
  <c r="F71" i="2"/>
  <c r="F60" i="2"/>
  <c r="F63" i="2"/>
  <c r="F66" i="2"/>
  <c r="F69" i="2"/>
  <c r="F72" i="2"/>
  <c r="F55" i="2"/>
  <c r="F58" i="2"/>
  <c r="F61" i="2"/>
  <c r="F64" i="2"/>
  <c r="F67" i="2"/>
  <c r="F70" i="2"/>
  <c r="F73" i="2"/>
  <c r="F137" i="2" l="1"/>
  <c r="E135" i="2"/>
  <c r="I2" i="1"/>
  <c r="K93" i="2"/>
  <c r="E122" i="2"/>
  <c r="G117" i="2"/>
  <c r="K96" i="2"/>
  <c r="D122" i="2"/>
  <c r="K92" i="2"/>
  <c r="F117" i="2"/>
  <c r="G53" i="2"/>
  <c r="F52" i="2"/>
  <c r="E76" i="2"/>
  <c r="K55" i="2" s="1"/>
  <c r="F35" i="2"/>
  <c r="K12" i="2" s="1"/>
  <c r="K11" i="2"/>
  <c r="K14" i="2"/>
  <c r="G35" i="2"/>
  <c r="K13" i="2" s="1"/>
  <c r="G135" i="2" l="1"/>
  <c r="F135" i="2"/>
  <c r="E158" i="2"/>
  <c r="K94" i="2"/>
  <c r="F122" i="2"/>
  <c r="G122" i="2"/>
  <c r="K95" i="2"/>
  <c r="K52" i="2"/>
  <c r="G76" i="2"/>
  <c r="G81" i="2" s="1"/>
  <c r="E81" i="2"/>
  <c r="F76" i="2"/>
  <c r="F40" i="2"/>
  <c r="G40" i="2"/>
  <c r="F158" i="2" l="1"/>
  <c r="K137" i="2"/>
  <c r="K134" i="2"/>
  <c r="E163" i="2"/>
  <c r="G158" i="2"/>
  <c r="K54" i="2"/>
  <c r="K53" i="2"/>
  <c r="F81" i="2"/>
  <c r="K136" i="2" l="1"/>
  <c r="G163" i="2"/>
  <c r="F163" i="2"/>
  <c r="K1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Latour</author>
  </authors>
  <commentList>
    <comment ref="D4" authorId="0" shapeId="0" xr:uid="{00000000-0006-0000-0000-000001000000}">
      <text>
        <r>
          <rPr>
            <b/>
            <sz val="9"/>
            <color indexed="81"/>
            <rFont val="Verdana"/>
            <family val="2"/>
          </rPr>
          <t>Christian Latour:
Le coût de chaque produit contenu sur cette carte est le coût affiché sur le site de la SAQ.</t>
        </r>
      </text>
    </comment>
    <comment ref="D45" authorId="0" shapeId="0" xr:uid="{5420BD72-44DF-094B-95D8-296F709BE148}">
      <text>
        <r>
          <rPr>
            <b/>
            <sz val="9"/>
            <color indexed="81"/>
            <rFont val="Verdana"/>
            <family val="2"/>
          </rPr>
          <t>Christian Latour:
Le coût de chaque produit contenu sur cette carte est le coût affiché sur le site de la SAQ.</t>
        </r>
      </text>
    </comment>
    <comment ref="D86" authorId="0" shapeId="0" xr:uid="{0B1567B6-B0FB-564E-B994-80E18B200C9E}">
      <text>
        <r>
          <rPr>
            <b/>
            <sz val="9"/>
            <color indexed="81"/>
            <rFont val="Verdana"/>
            <family val="2"/>
          </rPr>
          <t>Christian Latour:
Le coût de chaque produit contenu sur cette carte est le coût affiché sur le site de la SAQ.</t>
        </r>
      </text>
    </comment>
    <comment ref="D127" authorId="0" shapeId="0" xr:uid="{8058B78C-5AA8-1C44-A881-334800312778}">
      <text>
        <r>
          <rPr>
            <b/>
            <sz val="9"/>
            <color indexed="81"/>
            <rFont val="Verdana"/>
            <family val="2"/>
          </rPr>
          <t>Christian Latour:
Le coût de chaque produit contenu sur cette carte est le coût affiché sur le site de la SAQ.</t>
        </r>
      </text>
    </comment>
  </commentList>
</comments>
</file>

<file path=xl/sharedStrings.xml><?xml version="1.0" encoding="utf-8"?>
<sst xmlns="http://schemas.openxmlformats.org/spreadsheetml/2006/main" count="156" uniqueCount="55">
  <si>
    <t>Calcul du PmO</t>
  </si>
  <si>
    <t xml:space="preserve"> </t>
  </si>
  <si>
    <t>Coût moyen offert (CmO) pour la catégorie</t>
  </si>
  <si>
    <t>Prix moyen offert (PmO) pour la catégorie</t>
  </si>
  <si>
    <t>Marge brute moyenne offerte pour la catégorie</t>
  </si>
  <si>
    <t>CmO</t>
  </si>
  <si>
    <t>PmO</t>
  </si>
  <si>
    <t>BIÈRES DU MONDE</t>
  </si>
  <si>
    <t>Bières blonde</t>
  </si>
  <si>
    <t>Bières blanche</t>
  </si>
  <si>
    <t>Bières brune</t>
  </si>
  <si>
    <t>Bières ambrée</t>
  </si>
  <si>
    <t>Bières noire</t>
  </si>
  <si>
    <t>Bières dorée et rousse</t>
  </si>
  <si>
    <t>Duvel, blonde de type Ale, Belgique, 330 ml</t>
  </si>
  <si>
    <t>LA 31, blonde de type Ale, Etats-Unis, 360 ml</t>
  </si>
  <si>
    <t>Blanche de Bruxelles, blanche de type Ale, Belgique, 330 ml</t>
  </si>
  <si>
    <t>Erdinger Weissbier, blanche de type Ale, Allemagne, 500 ml</t>
  </si>
  <si>
    <t>L'Alchimiste Witbier, blanche de type Ale, Canada, 341 ml</t>
  </si>
  <si>
    <t>Altiplano, blanche de type Ale, France, 330 ml</t>
  </si>
  <si>
    <t>Maredsous Bière Forte D'Abbaye, brune de type Ale, Belgique, 330 ml</t>
  </si>
  <si>
    <t>L'Amoszus Double, brune de type Ale, Canada, 750 ml</t>
  </si>
  <si>
    <t>Samuel Smith's Nut Brown, brune de type Ale, Royaume Uni, 550 ml</t>
  </si>
  <si>
    <t>Orval, ambrée de type Ale, Belgique, 330 ml</t>
  </si>
  <si>
    <t>San Biagio Monasta, ambrée de type Ale, Italie, 750 ml</t>
  </si>
  <si>
    <t>Petit-Sault Sœur Catherine IPA, ambrée de type Ale, Canada, 341 ml</t>
  </si>
  <si>
    <t>Fuller's Black Cab Stout, noire de type Ale, Royaume Uni, 500 ml</t>
  </si>
  <si>
    <t>McChouffe, noire de type Ale, Belgique, 750 ml</t>
  </si>
  <si>
    <t>Fürstenberg Weizen Hefe Dunkel, noire de type Ale, Allemagne, 500 ml</t>
  </si>
  <si>
    <t>O'Hara's Irish Stout, noire de type Ale, Irlande, 500 ml</t>
  </si>
  <si>
    <t>Samson Dark Original, noire de type Lager, République Tchèque, 500 ml</t>
  </si>
  <si>
    <t>Estrella damm Lager, dorée de type Lager, Espagne, 500 ml</t>
  </si>
  <si>
    <t>Zywiec, dorée de type Lager, Pologne, 500 ml</t>
  </si>
  <si>
    <t>Iron Maiden Trooper, dorée de type Ale, Royaume Uni, 500 ml</t>
  </si>
  <si>
    <t>Aventinus forte, rousse de type Ale, Allemagne, 500 ml</t>
  </si>
  <si>
    <t>Faxe Red, rousse de type Lager, Danemark, 500 ml</t>
  </si>
  <si>
    <t>L'Alchimiste Pale Ale, rousse de type Ale, Canada, 341 ml</t>
  </si>
  <si>
    <t>Eggenberg Samichlaus extra forte, rousse de type Lager, Autriche, 330 ml</t>
  </si>
  <si>
    <t>x</t>
  </si>
  <si>
    <t xml:space="preserve">OFFRE TOTALE </t>
  </si>
  <si>
    <t>Marge brute</t>
  </si>
  <si>
    <t>RENDEMENT DE LA CATÉGORIE</t>
  </si>
  <si>
    <t>«Beverage cost» moyen offert (BCmO) pour la catégorie</t>
  </si>
  <si>
    <t>BCmO</t>
  </si>
  <si>
    <t xml:space="preserve">Coûts des ressources alimentaires </t>
  </si>
  <si>
    <t xml:space="preserve">Prix de vente </t>
  </si>
  <si>
    <t xml:space="preserve">«Beverage cost»  </t>
  </si>
  <si>
    <t>Marge brute gagnée sur la vente de chaque produit</t>
  </si>
  <si>
    <t>Multiplicateur moyen pour la catégorie</t>
  </si>
  <si>
    <t>CmO - PmO - Beverage cost - Marge brute</t>
  </si>
  <si>
    <t>CmO - PmO - Beverage cost moyen offert - Marge brute</t>
  </si>
  <si>
    <t>LISTE DE PRODUIT ET DE PRIX (TRIMESTRE 1)</t>
  </si>
  <si>
    <t>LISTE DE PRODUIT ET DE PRIX (TRIMESTRE 2)</t>
  </si>
  <si>
    <t>LISTE DE PRODUIT ET DE PRIX (TRIMESTRE 3)</t>
  </si>
  <si>
    <t>LISTE DE PRODUIT ET DE PRIX (TRIMESTRE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</si>
</sst>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.00_);_(&quot;$&quot;* \(#,##0.00\);_(&quot;$&quot;* &quot;-&quot;??_);_(@_)"/>
    <numFmt numFmtId="165" formatCode="_ * #,##0.00_)\ [$€-1]_ ;_ * \(#,##0.00\)\ [$€-1]_ ;_ * &quot;-&quot;??_)\ [$€-1]_ "/>
    <numFmt numFmtId="166" formatCode="_-* #,##0.00\ &quot;$&quot;_-;_-* #,##0.00\ &quot;$&quot;\-;_-* &quot;-&quot;??\ &quot;$&quot;_-;_-@_-"/>
    <numFmt numFmtId="167" formatCode="_ * #,##0.0000_)\ &quot;$&quot;_ ;_ * \(#,##0.0000\)\ &quot;$&quot;_ ;_ * &quot;-&quot;????_)\ &quot;$&quot;_ ;_ @_ "/>
    <numFmt numFmtId="168" formatCode="0.00000%"/>
    <numFmt numFmtId="169" formatCode="_ * #,##0.00000_)\ &quot;$&quot;_ ;_ * \(#,##0.00000\)\ &quot;$&quot;_ ;_ * &quot;-&quot;?????_)\ &quot;$&quot;_ ;_ @_ "/>
    <numFmt numFmtId="170" formatCode="_ * #,##0.00_)\ _$_ ;_ * \(#,##0.00\)\ _$_ ;_ * &quot;-&quot;??_)\ _$_ ;_ @_ "/>
  </numFmts>
  <fonts count="36" x14ac:knownFonts="1">
    <font>
      <sz val="10"/>
      <name val="Verdana"/>
    </font>
    <font>
      <sz val="10"/>
      <name val="Verdana"/>
      <family val="2"/>
    </font>
    <font>
      <sz val="9"/>
      <name val="Arial"/>
      <family val="2"/>
    </font>
    <font>
      <u/>
      <sz val="10"/>
      <color indexed="12"/>
      <name val="Verdana"/>
      <family val="2"/>
    </font>
    <font>
      <b/>
      <u/>
      <sz val="10"/>
      <color indexed="12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23"/>
      <name val="Arial"/>
      <family val="2"/>
    </font>
    <font>
      <b/>
      <sz val="10"/>
      <name val="Verdana"/>
      <family val="2"/>
    </font>
    <font>
      <sz val="12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24"/>
      <name val="Times New Roman"/>
      <family val="1"/>
    </font>
    <font>
      <i/>
      <sz val="14"/>
      <name val="Times New Roman"/>
      <family val="1"/>
    </font>
    <font>
      <i/>
      <sz val="11"/>
      <color indexed="45"/>
      <name val="Arial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2"/>
    </font>
    <font>
      <b/>
      <sz val="17"/>
      <name val="Arial"/>
      <family val="2"/>
    </font>
    <font>
      <b/>
      <sz val="14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u val="singleAccounting"/>
      <sz val="12"/>
      <name val="Arial"/>
      <family val="2"/>
    </font>
    <font>
      <b/>
      <u val="singleAccounting"/>
      <sz val="12"/>
      <name val="Verdana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9"/>
      <color indexed="81"/>
      <name val="Verdana"/>
      <family val="2"/>
    </font>
    <font>
      <b/>
      <sz val="9"/>
      <name val="Arial"/>
      <family val="2"/>
    </font>
    <font>
      <u/>
      <sz val="10"/>
      <color theme="11"/>
      <name val="Verdana"/>
      <family val="2"/>
    </font>
    <font>
      <b/>
      <sz val="9"/>
      <color indexed="23"/>
      <name val="Arial"/>
      <family val="2"/>
    </font>
    <font>
      <b/>
      <sz val="17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5">
    <xf numFmtId="0" fontId="0" fillId="0" borderId="0"/>
    <xf numFmtId="49" fontId="2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  <xf numFmtId="49" fontId="7" fillId="0" borderId="0">
      <alignment horizontal="left" vertical="top"/>
    </xf>
    <xf numFmtId="0" fontId="8" fillId="0" borderId="0"/>
    <xf numFmtId="0" fontId="10" fillId="0" borderId="0">
      <alignment vertical="top"/>
    </xf>
    <xf numFmtId="49" fontId="14" fillId="0" borderId="0">
      <alignment horizontal="left" vertical="top"/>
    </xf>
    <xf numFmtId="0" fontId="6" fillId="2" borderId="1" applyNumberFormat="0" applyFont="0" applyAlignment="0" applyProtection="0"/>
    <xf numFmtId="165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5" applyNumberFormat="0" applyAlignment="0" applyProtection="0"/>
    <xf numFmtId="0" fontId="33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49" fontId="2" fillId="0" borderId="0" xfId="1">
      <alignment horizontal="left"/>
    </xf>
    <xf numFmtId="0" fontId="4" fillId="0" borderId="0" xfId="2" applyFont="1" applyAlignment="1" applyProtection="1"/>
    <xf numFmtId="2" fontId="6" fillId="0" borderId="0" xfId="0" applyNumberFormat="1" applyFont="1" applyAlignment="1">
      <alignment horizontal="center"/>
    </xf>
    <xf numFmtId="49" fontId="7" fillId="0" borderId="0" xfId="3">
      <alignment horizontal="left" vertical="top"/>
    </xf>
    <xf numFmtId="0" fontId="8" fillId="0" borderId="0" xfId="4"/>
    <xf numFmtId="2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top"/>
    </xf>
    <xf numFmtId="0" fontId="10" fillId="0" borderId="0" xfId="5">
      <alignment vertical="top"/>
    </xf>
    <xf numFmtId="0" fontId="11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vertical="top"/>
    </xf>
    <xf numFmtId="49" fontId="7" fillId="0" borderId="0" xfId="3" applyAlignment="1">
      <alignment horizontal="left"/>
    </xf>
    <xf numFmtId="0" fontId="12" fillId="0" borderId="0" xfId="0" applyFont="1"/>
    <xf numFmtId="0" fontId="13" fillId="0" borderId="0" xfId="0" applyFont="1"/>
    <xf numFmtId="0" fontId="6" fillId="0" borderId="0" xfId="13"/>
    <xf numFmtId="0" fontId="6" fillId="0" borderId="0" xfId="13" applyAlignment="1">
      <alignment horizontal="center"/>
    </xf>
    <xf numFmtId="0" fontId="22" fillId="0" borderId="0" xfId="13" applyFont="1" applyAlignment="1">
      <alignment horizontal="center"/>
    </xf>
    <xf numFmtId="0" fontId="5" fillId="0" borderId="0" xfId="1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3" fillId="0" borderId="0" xfId="13" applyFont="1"/>
    <xf numFmtId="0" fontId="5" fillId="0" borderId="0" xfId="13" applyFont="1" applyAlignment="1">
      <alignment horizontal="center"/>
    </xf>
    <xf numFmtId="164" fontId="6" fillId="0" borderId="0" xfId="13" applyNumberFormat="1"/>
    <xf numFmtId="10" fontId="6" fillId="0" borderId="0" xfId="13" applyNumberFormat="1"/>
    <xf numFmtId="0" fontId="5" fillId="0" borderId="0" xfId="13" applyFont="1"/>
    <xf numFmtId="164" fontId="5" fillId="0" borderId="0" xfId="13" applyNumberFormat="1" applyFont="1" applyAlignment="1">
      <alignment horizontal="center"/>
    </xf>
    <xf numFmtId="10" fontId="5" fillId="0" borderId="0" xfId="13" applyNumberFormat="1" applyFont="1" applyAlignment="1">
      <alignment horizontal="center"/>
    </xf>
    <xf numFmtId="164" fontId="24" fillId="0" borderId="0" xfId="13" applyNumberFormat="1" applyFont="1" applyAlignment="1">
      <alignment horizontal="center"/>
    </xf>
    <xf numFmtId="10" fontId="25" fillId="0" borderId="0" xfId="13" applyNumberFormat="1" applyFont="1"/>
    <xf numFmtId="164" fontId="24" fillId="0" borderId="0" xfId="13" applyNumberFormat="1" applyFont="1"/>
    <xf numFmtId="0" fontId="6" fillId="0" borderId="0" xfId="13" applyAlignment="1">
      <alignment horizontal="center" vertical="center"/>
    </xf>
    <xf numFmtId="0" fontId="6" fillId="0" borderId="9" xfId="13" applyBorder="1"/>
    <xf numFmtId="0" fontId="5" fillId="0" borderId="10" xfId="13" applyFont="1" applyBorder="1"/>
    <xf numFmtId="164" fontId="24" fillId="0" borderId="10" xfId="13" applyNumberFormat="1" applyFont="1" applyBorder="1"/>
    <xf numFmtId="10" fontId="25" fillId="0" borderId="10" xfId="13" applyNumberFormat="1" applyFont="1" applyBorder="1"/>
    <xf numFmtId="164" fontId="24" fillId="0" borderId="11" xfId="13" applyNumberFormat="1" applyFont="1" applyBorder="1"/>
    <xf numFmtId="0" fontId="6" fillId="0" borderId="0" xfId="13" applyBorder="1"/>
    <xf numFmtId="0" fontId="6" fillId="0" borderId="12" xfId="13" applyBorder="1"/>
    <xf numFmtId="0" fontId="5" fillId="0" borderId="0" xfId="13" applyFont="1" applyBorder="1"/>
    <xf numFmtId="164" fontId="5" fillId="0" borderId="13" xfId="13" applyNumberFormat="1" applyFont="1" applyBorder="1" applyAlignment="1">
      <alignment horizontal="center"/>
    </xf>
    <xf numFmtId="10" fontId="5" fillId="0" borderId="13" xfId="13" applyNumberFormat="1" applyFont="1" applyBorder="1" applyAlignment="1">
      <alignment horizontal="center"/>
    </xf>
    <xf numFmtId="164" fontId="5" fillId="0" borderId="14" xfId="13" applyNumberFormat="1" applyFont="1" applyBorder="1" applyAlignment="1">
      <alignment horizontal="center"/>
    </xf>
    <xf numFmtId="164" fontId="5" fillId="0" borderId="15" xfId="13" applyNumberFormat="1" applyFont="1" applyBorder="1" applyAlignment="1">
      <alignment horizontal="center"/>
    </xf>
    <xf numFmtId="0" fontId="26" fillId="0" borderId="0" xfId="13" applyFont="1" applyBorder="1"/>
    <xf numFmtId="164" fontId="6" fillId="0" borderId="0" xfId="13" applyNumberFormat="1" applyBorder="1"/>
    <xf numFmtId="10" fontId="6" fillId="0" borderId="0" xfId="13" applyNumberFormat="1" applyBorder="1"/>
    <xf numFmtId="0" fontId="6" fillId="0" borderId="15" xfId="13" applyBorder="1"/>
    <xf numFmtId="164" fontId="27" fillId="0" borderId="15" xfId="13" applyNumberFormat="1" applyFont="1" applyBorder="1" applyAlignment="1">
      <alignment horizontal="center"/>
    </xf>
    <xf numFmtId="0" fontId="30" fillId="0" borderId="0" xfId="13" applyFont="1" applyBorder="1" applyAlignment="1">
      <alignment horizontal="center"/>
    </xf>
    <xf numFmtId="0" fontId="6" fillId="0" borderId="16" xfId="13" applyBorder="1"/>
    <xf numFmtId="0" fontId="6" fillId="0" borderId="17" xfId="13" applyBorder="1"/>
    <xf numFmtId="0" fontId="7" fillId="0" borderId="0" xfId="3" applyNumberFormat="1">
      <alignment horizontal="left" vertical="top"/>
    </xf>
    <xf numFmtId="167" fontId="5" fillId="0" borderId="0" xfId="0" applyNumberFormat="1" applyFont="1"/>
    <xf numFmtId="39" fontId="5" fillId="0" borderId="0" xfId="13" applyNumberFormat="1" applyFont="1" applyAlignment="1">
      <alignment horizontal="center"/>
    </xf>
    <xf numFmtId="0" fontId="0" fillId="0" borderId="0" xfId="0" applyBorder="1"/>
    <xf numFmtId="164" fontId="30" fillId="0" borderId="17" xfId="13" applyNumberFormat="1" applyFont="1" applyBorder="1" applyAlignment="1">
      <alignment horizontal="center"/>
    </xf>
    <xf numFmtId="10" fontId="30" fillId="0" borderId="17" xfId="13" applyNumberFormat="1" applyFont="1" applyBorder="1" applyAlignment="1">
      <alignment horizontal="center"/>
    </xf>
    <xf numFmtId="0" fontId="30" fillId="0" borderId="17" xfId="13" applyFont="1" applyBorder="1" applyAlignment="1">
      <alignment horizontal="center"/>
    </xf>
    <xf numFmtId="0" fontId="30" fillId="0" borderId="18" xfId="13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8" fontId="29" fillId="0" borderId="0" xfId="13" applyNumberFormat="1" applyFont="1" applyBorder="1" applyAlignment="1">
      <alignment horizontal="center"/>
    </xf>
    <xf numFmtId="169" fontId="27" fillId="0" borderId="0" xfId="13" applyNumberFormat="1" applyFont="1" applyBorder="1" applyAlignment="1">
      <alignment horizontal="center"/>
    </xf>
    <xf numFmtId="169" fontId="28" fillId="0" borderId="0" xfId="0" applyNumberFormat="1" applyFont="1" applyBorder="1"/>
    <xf numFmtId="170" fontId="2" fillId="0" borderId="0" xfId="0" applyNumberFormat="1" applyFont="1" applyAlignment="1">
      <alignment vertical="top"/>
    </xf>
    <xf numFmtId="170" fontId="34" fillId="0" borderId="0" xfId="0" applyNumberFormat="1" applyFont="1" applyAlignment="1">
      <alignment vertical="top"/>
    </xf>
    <xf numFmtId="0" fontId="35" fillId="5" borderId="0" xfId="13" applyFont="1" applyFill="1" applyAlignment="1">
      <alignment horizontal="center"/>
    </xf>
    <xf numFmtId="170" fontId="2" fillId="0" borderId="0" xfId="0" applyNumberFormat="1" applyFont="1"/>
    <xf numFmtId="170" fontId="32" fillId="0" borderId="0" xfId="0" applyNumberFormat="1" applyFont="1" applyAlignment="1"/>
    <xf numFmtId="0" fontId="2" fillId="0" borderId="0" xfId="0" applyFont="1"/>
    <xf numFmtId="170" fontId="2" fillId="6" borderId="0" xfId="0" applyNumberFormat="1" applyFont="1" applyFill="1"/>
    <xf numFmtId="164" fontId="6" fillId="6" borderId="0" xfId="13" applyNumberFormat="1" applyFill="1"/>
    <xf numFmtId="0" fontId="5" fillId="0" borderId="6" xfId="13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5">
    <cellStyle name="48_description" xfId="6" xr:uid="{00000000-0005-0000-0000-000000000000}"/>
    <cellStyle name="48_noms" xfId="5" xr:uid="{00000000-0005-0000-0000-000001000000}"/>
    <cellStyle name="48_pays" xfId="4" xr:uid="{00000000-0005-0000-0000-000002000000}"/>
    <cellStyle name="48_prix" xfId="3" xr:uid="{00000000-0005-0000-0000-000003000000}"/>
    <cellStyle name="48_qte" xfId="1" xr:uid="{00000000-0005-0000-0000-000004000000}"/>
    <cellStyle name="Commentaire" xfId="7" xr:uid="{00000000-0005-0000-0000-000005000000}"/>
    <cellStyle name="Euro" xfId="8" xr:uid="{00000000-0005-0000-0000-000006000000}"/>
    <cellStyle name="Lien hypertexte" xfId="2" builtinId="8"/>
    <cellStyle name="Lien hypertexte 2" xfId="9" xr:uid="{00000000-0005-0000-0000-000008000000}"/>
    <cellStyle name="Lien hypertexte visité" xfId="24" builtinId="9" hidden="1"/>
    <cellStyle name="Monétaire 2" xfId="10" xr:uid="{00000000-0005-0000-0000-00000A000000}"/>
    <cellStyle name="Monétaire 2 2" xfId="11" xr:uid="{00000000-0005-0000-0000-00000B000000}"/>
    <cellStyle name="Monétaire 3" xfId="12" xr:uid="{00000000-0005-0000-0000-00000C000000}"/>
    <cellStyle name="Normal" xfId="0" builtinId="0"/>
    <cellStyle name="Normal 2" xfId="13" xr:uid="{00000000-0005-0000-0000-00000E000000}"/>
    <cellStyle name="Normal 2 2" xfId="14" xr:uid="{00000000-0005-0000-0000-00000F000000}"/>
    <cellStyle name="Normal 2 2 2" xfId="15" xr:uid="{00000000-0005-0000-0000-000010000000}"/>
    <cellStyle name="Pourcentage 2" xfId="16" xr:uid="{00000000-0005-0000-0000-000011000000}"/>
    <cellStyle name="Satisfaisant" xfId="17" xr:uid="{00000000-0005-0000-0000-000012000000}"/>
    <cellStyle name="Titre" xfId="18" xr:uid="{00000000-0005-0000-0000-000013000000}"/>
    <cellStyle name="Titre 1" xfId="19" xr:uid="{00000000-0005-0000-0000-000014000000}"/>
    <cellStyle name="Titre 2" xfId="20" xr:uid="{00000000-0005-0000-0000-000015000000}"/>
    <cellStyle name="Titre 3" xfId="21" xr:uid="{00000000-0005-0000-0000-000016000000}"/>
    <cellStyle name="Titre 4" xfId="22" xr:uid="{00000000-0005-0000-0000-000017000000}"/>
    <cellStyle name="Vérification" xfId="23" xr:uid="{00000000-0005-0000-0000-00001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1193800</xdr:colOff>
      <xdr:row>39</xdr:row>
      <xdr:rowOff>12700</xdr:rowOff>
    </xdr:from>
    <xdr:to>
      <xdr:col>4</xdr:col>
      <xdr:colOff>0</xdr:colOff>
      <xdr:row>40</xdr:row>
      <xdr:rowOff>114300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8204200"/>
          <a:ext cx="34290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487680</xdr:colOff>
      <xdr:row>1</xdr:row>
      <xdr:rowOff>650240</xdr:rowOff>
    </xdr:from>
    <xdr:to>
      <xdr:col>3</xdr:col>
      <xdr:colOff>3454400</xdr:colOff>
      <xdr:row>2</xdr:row>
      <xdr:rowOff>91440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" y="2286000"/>
          <a:ext cx="3606800" cy="355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711200</xdr:colOff>
      <xdr:row>0</xdr:row>
      <xdr:rowOff>1209040</xdr:rowOff>
    </xdr:from>
    <xdr:to>
      <xdr:col>4</xdr:col>
      <xdr:colOff>0</xdr:colOff>
      <xdr:row>1</xdr:row>
      <xdr:rowOff>106680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120" y="1209040"/>
          <a:ext cx="40386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hrimag.com/Le-calcul-du-prix-moyen-offert-P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5"/>
  <sheetViews>
    <sheetView tabSelected="1" zoomScale="125" zoomScaleNormal="125" zoomScalePageLayoutView="125" workbookViewId="0"/>
  </sheetViews>
  <sheetFormatPr baseColWidth="10" defaultColWidth="10.6640625" defaultRowHeight="13" x14ac:dyDescent="0.15"/>
  <cols>
    <col min="1" max="1" width="10.6640625" style="16"/>
    <col min="2" max="2" width="3.6640625" style="16" customWidth="1"/>
    <col min="3" max="3" width="65.6640625" style="16" bestFit="1" customWidth="1"/>
    <col min="4" max="4" width="16.1640625" style="16" customWidth="1"/>
    <col min="5" max="5" width="15.83203125" style="16" bestFit="1" customWidth="1"/>
    <col min="6" max="6" width="12.1640625" style="16" customWidth="1"/>
    <col min="7" max="7" width="16.1640625" style="16" customWidth="1"/>
    <col min="8" max="8" width="4.33203125" style="16" customWidth="1"/>
    <col min="9" max="9" width="3.83203125" style="16" customWidth="1"/>
    <col min="10" max="10" width="48" style="16" bestFit="1" customWidth="1"/>
    <col min="11" max="11" width="7.1640625" style="16" bestFit="1" customWidth="1"/>
    <col min="12" max="12" width="2.6640625" style="16" customWidth="1"/>
    <col min="13" max="13" width="2.5" style="16" customWidth="1"/>
    <col min="14" max="14" width="1.5" style="16" customWidth="1"/>
    <col min="15" max="15" width="7" style="16" customWidth="1"/>
    <col min="16" max="17" width="1.6640625" style="16" customWidth="1"/>
    <col min="18" max="18" width="4.6640625" style="16" customWidth="1"/>
    <col min="19" max="16384" width="10.6640625" style="16"/>
  </cols>
  <sheetData>
    <row r="1" spans="1:12" x14ac:dyDescent="0.15">
      <c r="K1" s="17"/>
    </row>
    <row r="2" spans="1:12" ht="22" x14ac:dyDescent="0.25">
      <c r="C2" s="66" t="s">
        <v>51</v>
      </c>
      <c r="K2" s="17"/>
    </row>
    <row r="3" spans="1:12" ht="23" thickBot="1" x14ac:dyDescent="0.3">
      <c r="C3" s="18"/>
      <c r="K3" s="17"/>
    </row>
    <row r="4" spans="1:12" ht="23" thickTop="1" x14ac:dyDescent="0.25">
      <c r="C4" s="18"/>
      <c r="D4" s="72" t="s">
        <v>44</v>
      </c>
      <c r="E4" s="72" t="s">
        <v>45</v>
      </c>
      <c r="F4" s="72" t="s">
        <v>46</v>
      </c>
      <c r="G4" s="72" t="s">
        <v>47</v>
      </c>
      <c r="H4" s="19"/>
      <c r="K4" s="17"/>
    </row>
    <row r="5" spans="1:12" ht="22" x14ac:dyDescent="0.25">
      <c r="C5" s="18"/>
      <c r="D5" s="73"/>
      <c r="E5" s="75"/>
      <c r="F5" s="75"/>
      <c r="G5" s="75"/>
      <c r="H5" s="20"/>
      <c r="K5" s="17"/>
    </row>
    <row r="6" spans="1:12" ht="17" customHeight="1" thickBot="1" x14ac:dyDescent="0.2">
      <c r="D6" s="74"/>
      <c r="E6" s="76"/>
      <c r="F6" s="76"/>
      <c r="G6" s="76"/>
      <c r="H6" s="20"/>
      <c r="K6" s="17"/>
    </row>
    <row r="7" spans="1:12" ht="17" customHeight="1" thickTop="1" x14ac:dyDescent="0.15">
      <c r="D7" s="60"/>
      <c r="E7" s="20"/>
      <c r="F7" s="20"/>
      <c r="G7" s="20"/>
      <c r="H7" s="20"/>
      <c r="K7" s="17"/>
    </row>
    <row r="8" spans="1:12" ht="18" x14ac:dyDescent="0.2">
      <c r="C8" s="21" t="s">
        <v>7</v>
      </c>
      <c r="D8" s="22" t="s">
        <v>1</v>
      </c>
      <c r="E8" s="22" t="s">
        <v>1</v>
      </c>
      <c r="F8" s="22" t="s">
        <v>1</v>
      </c>
      <c r="G8" s="22" t="s">
        <v>1</v>
      </c>
      <c r="H8" s="22"/>
      <c r="J8" s="25" t="s">
        <v>41</v>
      </c>
      <c r="K8" s="17"/>
    </row>
    <row r="9" spans="1:12" ht="18" x14ac:dyDescent="0.2">
      <c r="C9" s="21"/>
      <c r="D9" s="22"/>
      <c r="E9" s="22"/>
      <c r="F9" s="22"/>
      <c r="G9" s="22"/>
      <c r="H9" s="22"/>
      <c r="K9" s="17"/>
    </row>
    <row r="10" spans="1:12" x14ac:dyDescent="0.15">
      <c r="A10" s="16">
        <v>1</v>
      </c>
      <c r="B10" s="16">
        <v>1</v>
      </c>
      <c r="C10" s="16" t="str">
        <f>'Bières du monde'!D5</f>
        <v>Duvel, blonde de type Ale, Belgique, 330 ml</v>
      </c>
      <c r="D10" s="23">
        <v>3.45</v>
      </c>
      <c r="E10" s="23">
        <f>+'Bières du monde'!F5</f>
        <v>8</v>
      </c>
      <c r="F10" s="24">
        <f>+D10/E10</f>
        <v>0.43125000000000002</v>
      </c>
      <c r="G10" s="23">
        <f>+E10-D10</f>
        <v>4.55</v>
      </c>
      <c r="H10" s="23"/>
      <c r="J10" s="25" t="s">
        <v>2</v>
      </c>
      <c r="K10" s="26">
        <f>D35</f>
        <v>4.3416666666666659</v>
      </c>
    </row>
    <row r="11" spans="1:12" x14ac:dyDescent="0.15">
      <c r="A11" s="16">
        <v>2</v>
      </c>
      <c r="B11" s="16">
        <v>2</v>
      </c>
      <c r="C11" s="16" t="str">
        <f>'Bières du monde'!D6</f>
        <v>LA 31, blonde de type Ale, Etats-Unis, 360 ml</v>
      </c>
      <c r="D11" s="23">
        <v>3.7</v>
      </c>
      <c r="E11" s="23">
        <f>+'Bières du monde'!F6</f>
        <v>9</v>
      </c>
      <c r="F11" s="24">
        <f t="shared" ref="F11:F33" si="0">+D11/E11</f>
        <v>0.41111111111111115</v>
      </c>
      <c r="G11" s="23">
        <f t="shared" ref="G11:G33" si="1">+E11-D11</f>
        <v>5.3</v>
      </c>
      <c r="H11" s="23"/>
      <c r="J11" s="25" t="s">
        <v>3</v>
      </c>
      <c r="K11" s="26">
        <f>E35</f>
        <v>9.1666666666666661</v>
      </c>
    </row>
    <row r="12" spans="1:12" x14ac:dyDescent="0.15">
      <c r="A12" s="16">
        <v>3</v>
      </c>
      <c r="B12" s="16">
        <v>3</v>
      </c>
      <c r="C12" s="16" t="str">
        <f>'Bières du monde'!D9</f>
        <v>Blanche de Bruxelles, blanche de type Ale, Belgique, 330 ml</v>
      </c>
      <c r="D12" s="23">
        <v>2.6</v>
      </c>
      <c r="E12" s="23">
        <f>+'Bières du monde'!F9</f>
        <v>6</v>
      </c>
      <c r="F12" s="24">
        <f t="shared" si="0"/>
        <v>0.43333333333333335</v>
      </c>
      <c r="G12" s="23">
        <f t="shared" si="1"/>
        <v>3.4</v>
      </c>
      <c r="H12" s="23"/>
      <c r="J12" s="25" t="s">
        <v>42</v>
      </c>
      <c r="K12" s="27">
        <f>F35</f>
        <v>0.47363636363636358</v>
      </c>
    </row>
    <row r="13" spans="1:12" x14ac:dyDescent="0.15">
      <c r="A13" s="16">
        <v>4</v>
      </c>
      <c r="B13" s="16">
        <v>4</v>
      </c>
      <c r="C13" s="16" t="str">
        <f>+'Bières du monde'!D10</f>
        <v>Erdinger Weissbier, blanche de type Ale, Allemagne, 500 ml</v>
      </c>
      <c r="D13" s="23">
        <v>3.25</v>
      </c>
      <c r="E13" s="23">
        <f>+'Bières du monde'!F10</f>
        <v>7</v>
      </c>
      <c r="F13" s="24">
        <f t="shared" si="0"/>
        <v>0.4642857142857143</v>
      </c>
      <c r="G13" s="23">
        <f t="shared" si="1"/>
        <v>3.75</v>
      </c>
      <c r="H13" s="23"/>
      <c r="J13" s="25" t="s">
        <v>4</v>
      </c>
      <c r="K13" s="26">
        <f>G35</f>
        <v>4.8250000000000002</v>
      </c>
    </row>
    <row r="14" spans="1:12" x14ac:dyDescent="0.15">
      <c r="A14" s="16">
        <v>5</v>
      </c>
      <c r="B14" s="16">
        <v>5</v>
      </c>
      <c r="C14" s="16" t="str">
        <f>+'Bières du monde'!D11</f>
        <v>L'Alchimiste Witbier, blanche de type Ale, Canada, 341 ml</v>
      </c>
      <c r="D14" s="23">
        <v>2.85</v>
      </c>
      <c r="E14" s="23">
        <f>+'Bières du monde'!F11</f>
        <v>6</v>
      </c>
      <c r="F14" s="24">
        <f t="shared" si="0"/>
        <v>0.47500000000000003</v>
      </c>
      <c r="G14" s="23">
        <f t="shared" si="1"/>
        <v>3.15</v>
      </c>
      <c r="H14" s="23"/>
      <c r="J14" s="25" t="s">
        <v>48</v>
      </c>
      <c r="K14" s="54">
        <f>+E35/D35</f>
        <v>2.1113243761996165</v>
      </c>
      <c r="L14" s="22" t="s">
        <v>38</v>
      </c>
    </row>
    <row r="15" spans="1:12" x14ac:dyDescent="0.15">
      <c r="A15" s="16">
        <v>6</v>
      </c>
      <c r="B15" s="16">
        <v>6</v>
      </c>
      <c r="C15" s="16" t="str">
        <f>+'Bières du monde'!D12</f>
        <v>Altiplano, blanche de type Ale, France, 330 ml</v>
      </c>
      <c r="D15" s="23">
        <v>4.0999999999999996</v>
      </c>
      <c r="E15" s="23">
        <f>+'Bières du monde'!F12</f>
        <v>9</v>
      </c>
      <c r="F15" s="24">
        <f t="shared" si="0"/>
        <v>0.45555555555555549</v>
      </c>
      <c r="G15" s="23">
        <f t="shared" si="1"/>
        <v>4.9000000000000004</v>
      </c>
      <c r="H15" s="23"/>
      <c r="K15" s="17"/>
    </row>
    <row r="16" spans="1:12" x14ac:dyDescent="0.15">
      <c r="A16" s="16">
        <v>7</v>
      </c>
      <c r="B16" s="16">
        <v>7</v>
      </c>
      <c r="C16" s="16" t="str">
        <f>+'Bières du monde'!D15</f>
        <v>Maredsous Bière Forte D'Abbaye, brune de type Ale, Belgique, 330 ml</v>
      </c>
      <c r="D16" s="23">
        <v>3.45</v>
      </c>
      <c r="E16" s="23">
        <f>+'Bières du monde'!F15</f>
        <v>7</v>
      </c>
      <c r="F16" s="24">
        <f t="shared" si="0"/>
        <v>0.49285714285714288</v>
      </c>
      <c r="G16" s="23">
        <f t="shared" si="1"/>
        <v>3.55</v>
      </c>
      <c r="H16" s="23"/>
      <c r="K16" s="17"/>
    </row>
    <row r="17" spans="1:11" x14ac:dyDescent="0.15">
      <c r="A17" s="16">
        <v>8</v>
      </c>
      <c r="B17" s="16">
        <v>8</v>
      </c>
      <c r="C17" s="16" t="str">
        <f>+'Bières du monde'!D16</f>
        <v>L'Amoszus Double, brune de type Ale, Canada, 750 ml</v>
      </c>
      <c r="D17" s="23">
        <v>7.9</v>
      </c>
      <c r="E17" s="23">
        <f>+'Bières du monde'!F16</f>
        <v>16</v>
      </c>
      <c r="F17" s="24">
        <f t="shared" si="0"/>
        <v>0.49375000000000002</v>
      </c>
      <c r="G17" s="23">
        <f t="shared" si="1"/>
        <v>8.1</v>
      </c>
      <c r="H17" s="23"/>
      <c r="K17" s="17"/>
    </row>
    <row r="18" spans="1:11" x14ac:dyDescent="0.15">
      <c r="A18" s="16">
        <v>9</v>
      </c>
      <c r="B18" s="16">
        <v>9</v>
      </c>
      <c r="C18" s="16" t="str">
        <f>+'Bières du monde'!D17</f>
        <v>Samuel Smith's Nut Brown, brune de type Ale, Royaume Uni, 550 ml</v>
      </c>
      <c r="D18" s="23">
        <v>4.4000000000000004</v>
      </c>
      <c r="E18" s="23">
        <f>+'Bières du monde'!F17</f>
        <v>10</v>
      </c>
      <c r="F18" s="24">
        <f t="shared" si="0"/>
        <v>0.44000000000000006</v>
      </c>
      <c r="G18" s="23">
        <f t="shared" si="1"/>
        <v>5.6</v>
      </c>
      <c r="H18" s="23"/>
      <c r="K18" s="17"/>
    </row>
    <row r="19" spans="1:11" x14ac:dyDescent="0.15">
      <c r="A19" s="16">
        <v>10</v>
      </c>
      <c r="B19" s="16">
        <v>10</v>
      </c>
      <c r="C19" s="16" t="str">
        <f>+'Bières du monde'!D20</f>
        <v>Orval, ambrée de type Ale, Belgique, 330 ml</v>
      </c>
      <c r="D19" s="23">
        <v>3.6</v>
      </c>
      <c r="E19" s="23">
        <f>+'Bières du monde'!F20</f>
        <v>8</v>
      </c>
      <c r="F19" s="24">
        <f t="shared" si="0"/>
        <v>0.45</v>
      </c>
      <c r="G19" s="23">
        <f t="shared" si="1"/>
        <v>4.4000000000000004</v>
      </c>
      <c r="H19" s="23"/>
      <c r="K19" s="17"/>
    </row>
    <row r="20" spans="1:11" x14ac:dyDescent="0.15">
      <c r="A20" s="16">
        <v>11</v>
      </c>
      <c r="B20" s="16">
        <v>11</v>
      </c>
      <c r="C20" s="16" t="str">
        <f>+'Bières du monde'!D21</f>
        <v>San Biagio Monasta, ambrée de type Ale, Italie, 750 ml</v>
      </c>
      <c r="D20" s="23">
        <v>14</v>
      </c>
      <c r="E20" s="23">
        <f>+'Bières du monde'!F21</f>
        <v>28</v>
      </c>
      <c r="F20" s="24">
        <f t="shared" si="0"/>
        <v>0.5</v>
      </c>
      <c r="G20" s="23">
        <f t="shared" si="1"/>
        <v>14</v>
      </c>
      <c r="H20" s="23"/>
      <c r="K20" s="17"/>
    </row>
    <row r="21" spans="1:11" x14ac:dyDescent="0.15">
      <c r="A21" s="16">
        <v>12</v>
      </c>
      <c r="B21" s="16">
        <v>12</v>
      </c>
      <c r="C21" s="16" t="str">
        <f>+'Bières du monde'!D22</f>
        <v>Petit-Sault Sœur Catherine IPA, ambrée de type Ale, Canada, 341 ml</v>
      </c>
      <c r="D21" s="23">
        <v>3.1</v>
      </c>
      <c r="E21" s="23">
        <f>+'Bières du monde'!F22</f>
        <v>7</v>
      </c>
      <c r="F21" s="24">
        <f t="shared" si="0"/>
        <v>0.44285714285714289</v>
      </c>
      <c r="G21" s="23">
        <f t="shared" si="1"/>
        <v>3.9</v>
      </c>
      <c r="H21" s="23"/>
      <c r="K21" s="17"/>
    </row>
    <row r="22" spans="1:11" x14ac:dyDescent="0.15">
      <c r="A22" s="16">
        <v>13</v>
      </c>
      <c r="B22" s="16">
        <v>13</v>
      </c>
      <c r="C22" s="16" t="str">
        <f>+'Bières du monde'!D25</f>
        <v>Fuller's Black Cab Stout, noire de type Ale, Royaume Uni, 500 ml</v>
      </c>
      <c r="D22" s="23">
        <v>3.9</v>
      </c>
      <c r="E22" s="23">
        <f>+'Bières du monde'!F25</f>
        <v>8</v>
      </c>
      <c r="F22" s="24">
        <f t="shared" si="0"/>
        <v>0.48749999999999999</v>
      </c>
      <c r="G22" s="23">
        <f t="shared" si="1"/>
        <v>4.0999999999999996</v>
      </c>
      <c r="H22" s="23"/>
      <c r="K22" s="17"/>
    </row>
    <row r="23" spans="1:11" x14ac:dyDescent="0.15">
      <c r="A23" s="16">
        <v>14</v>
      </c>
      <c r="B23" s="16">
        <v>14</v>
      </c>
      <c r="C23" s="16" t="str">
        <f>+'Bières du monde'!D26</f>
        <v>McChouffe, noire de type Ale, Belgique, 750 ml</v>
      </c>
      <c r="D23" s="23">
        <v>7.7</v>
      </c>
      <c r="E23" s="23">
        <f>+'Bières du monde'!F26</f>
        <v>15</v>
      </c>
      <c r="F23" s="24">
        <f t="shared" si="0"/>
        <v>0.51333333333333331</v>
      </c>
      <c r="G23" s="23">
        <f t="shared" si="1"/>
        <v>7.3</v>
      </c>
      <c r="H23" s="23"/>
      <c r="K23" s="17"/>
    </row>
    <row r="24" spans="1:11" x14ac:dyDescent="0.15">
      <c r="A24" s="16">
        <v>15</v>
      </c>
      <c r="B24" s="16">
        <v>15</v>
      </c>
      <c r="C24" s="16" t="str">
        <f>+'Bières du monde'!D27</f>
        <v>Fürstenberg Weizen Hefe Dunkel, noire de type Ale, Allemagne, 500 ml</v>
      </c>
      <c r="D24" s="23">
        <v>3.3</v>
      </c>
      <c r="E24" s="23">
        <f>+'Bières du monde'!F27</f>
        <v>7</v>
      </c>
      <c r="F24" s="24">
        <f t="shared" si="0"/>
        <v>0.47142857142857142</v>
      </c>
      <c r="G24" s="23">
        <f t="shared" si="1"/>
        <v>3.7</v>
      </c>
      <c r="H24" s="23"/>
      <c r="K24" s="17"/>
    </row>
    <row r="25" spans="1:11" x14ac:dyDescent="0.15">
      <c r="A25" s="16">
        <v>16</v>
      </c>
      <c r="B25" s="16">
        <v>16</v>
      </c>
      <c r="C25" s="16" t="str">
        <f>+'Bières du monde'!D28</f>
        <v>O'Hara's Irish Stout, noire de type Ale, Irlande, 500 ml</v>
      </c>
      <c r="D25" s="23">
        <v>4.8</v>
      </c>
      <c r="E25" s="23">
        <f>+'Bières du monde'!F28</f>
        <v>10</v>
      </c>
      <c r="F25" s="24">
        <f t="shared" si="0"/>
        <v>0.48</v>
      </c>
      <c r="G25" s="23">
        <f t="shared" si="1"/>
        <v>5.2</v>
      </c>
      <c r="H25" s="23"/>
      <c r="K25" s="17"/>
    </row>
    <row r="26" spans="1:11" x14ac:dyDescent="0.15">
      <c r="A26" s="16">
        <v>17</v>
      </c>
      <c r="B26" s="16">
        <v>17</v>
      </c>
      <c r="C26" s="16" t="str">
        <f>+'Bières du monde'!D29</f>
        <v>Samson Dark Original, noire de type Lager, République Tchèque, 500 ml</v>
      </c>
      <c r="D26" s="23">
        <v>2.95</v>
      </c>
      <c r="E26" s="23">
        <f>+'Bières du monde'!F29</f>
        <v>6</v>
      </c>
      <c r="F26" s="24">
        <f t="shared" si="0"/>
        <v>0.4916666666666667</v>
      </c>
      <c r="G26" s="23">
        <f t="shared" si="1"/>
        <v>3.05</v>
      </c>
      <c r="H26" s="23"/>
      <c r="J26" s="16" t="s">
        <v>1</v>
      </c>
      <c r="K26" s="17"/>
    </row>
    <row r="27" spans="1:11" x14ac:dyDescent="0.15">
      <c r="A27" s="16">
        <v>18</v>
      </c>
      <c r="B27" s="16">
        <v>18</v>
      </c>
      <c r="C27" s="16" t="str">
        <f>+'Bières du monde'!D32</f>
        <v>Estrella damm Lager, dorée de type Lager, Espagne, 500 ml</v>
      </c>
      <c r="D27" s="23">
        <v>2.8</v>
      </c>
      <c r="E27" s="23">
        <f>+'Bières du monde'!F32</f>
        <v>6</v>
      </c>
      <c r="F27" s="24">
        <f t="shared" si="0"/>
        <v>0.46666666666666662</v>
      </c>
      <c r="G27" s="23">
        <f t="shared" si="1"/>
        <v>3.2</v>
      </c>
      <c r="H27" s="23"/>
      <c r="K27" s="17"/>
    </row>
    <row r="28" spans="1:11" x14ac:dyDescent="0.15">
      <c r="A28" s="16">
        <v>19</v>
      </c>
      <c r="B28" s="16">
        <v>19</v>
      </c>
      <c r="C28" s="16" t="str">
        <f>+'Bières du monde'!D33</f>
        <v>Zywiec, dorée de type Lager, Pologne, 500 ml</v>
      </c>
      <c r="D28" s="23">
        <v>3.05</v>
      </c>
      <c r="E28" s="23">
        <f>+'Bières du monde'!F33</f>
        <v>7</v>
      </c>
      <c r="F28" s="24">
        <f t="shared" si="0"/>
        <v>0.43571428571428567</v>
      </c>
      <c r="G28" s="23">
        <f t="shared" si="1"/>
        <v>3.95</v>
      </c>
      <c r="H28" s="23"/>
      <c r="K28" s="17"/>
    </row>
    <row r="29" spans="1:11" x14ac:dyDescent="0.15">
      <c r="A29" s="16">
        <v>20</v>
      </c>
      <c r="B29" s="16">
        <v>20</v>
      </c>
      <c r="C29" s="16" t="str">
        <f>+'Bières du monde'!D34</f>
        <v>Iron Maiden Trooper, dorée de type Ale, Royaume Uni, 500 ml</v>
      </c>
      <c r="D29" s="23">
        <v>5</v>
      </c>
      <c r="E29" s="23">
        <f>+'Bières du monde'!F34</f>
        <v>10</v>
      </c>
      <c r="F29" s="24">
        <f t="shared" si="0"/>
        <v>0.5</v>
      </c>
      <c r="G29" s="23">
        <f t="shared" si="1"/>
        <v>5</v>
      </c>
      <c r="H29" s="23"/>
      <c r="K29" s="17"/>
    </row>
    <row r="30" spans="1:11" x14ac:dyDescent="0.15">
      <c r="A30" s="16">
        <v>21</v>
      </c>
      <c r="B30" s="16">
        <v>21</v>
      </c>
      <c r="C30" s="16" t="str">
        <f>+'Bières du monde'!D35</f>
        <v>Aventinus forte, rousse de type Ale, Allemagne, 500 ml</v>
      </c>
      <c r="D30" s="23">
        <v>3.5</v>
      </c>
      <c r="E30" s="23">
        <f>+'Bières du monde'!F35</f>
        <v>7</v>
      </c>
      <c r="F30" s="24">
        <f t="shared" si="0"/>
        <v>0.5</v>
      </c>
      <c r="G30" s="23">
        <f t="shared" si="1"/>
        <v>3.5</v>
      </c>
      <c r="H30" s="23"/>
      <c r="K30" s="17"/>
    </row>
    <row r="31" spans="1:11" x14ac:dyDescent="0.15">
      <c r="A31" s="16">
        <v>22</v>
      </c>
      <c r="B31" s="16">
        <v>22</v>
      </c>
      <c r="C31" s="16" t="str">
        <f>+'Bières du monde'!D36</f>
        <v>Faxe Red, rousse de type Lager, Danemark, 500 ml</v>
      </c>
      <c r="D31" s="23">
        <v>2.6</v>
      </c>
      <c r="E31" s="23">
        <f>+'Bières du monde'!F36</f>
        <v>6</v>
      </c>
      <c r="F31" s="24">
        <f t="shared" si="0"/>
        <v>0.43333333333333335</v>
      </c>
      <c r="G31" s="23">
        <f t="shared" si="1"/>
        <v>3.4</v>
      </c>
      <c r="H31" s="23"/>
      <c r="K31" s="17"/>
    </row>
    <row r="32" spans="1:11" x14ac:dyDescent="0.15">
      <c r="A32" s="16">
        <v>23</v>
      </c>
      <c r="B32" s="16">
        <v>23</v>
      </c>
      <c r="C32" s="16" t="str">
        <f>+'Bières du monde'!D37</f>
        <v>L'Alchimiste Pale Ale, rousse de type Ale, Canada, 341 ml</v>
      </c>
      <c r="D32" s="23">
        <v>2.85</v>
      </c>
      <c r="E32" s="23">
        <f>+'Bières du monde'!F37</f>
        <v>6</v>
      </c>
      <c r="F32" s="24">
        <f t="shared" si="0"/>
        <v>0.47500000000000003</v>
      </c>
      <c r="G32" s="23">
        <f t="shared" si="1"/>
        <v>3.15</v>
      </c>
      <c r="H32" s="23"/>
      <c r="K32" s="17"/>
    </row>
    <row r="33" spans="1:15" x14ac:dyDescent="0.15">
      <c r="A33" s="16">
        <v>24</v>
      </c>
      <c r="B33" s="16">
        <v>24</v>
      </c>
      <c r="C33" s="16" t="str">
        <f>+'Bières du monde'!D38</f>
        <v>Eggenberg Samichlaus extra forte, rousse de type Lager, Autriche, 330 ml</v>
      </c>
      <c r="D33" s="23">
        <v>5.35</v>
      </c>
      <c r="E33" s="23">
        <f>+'Bières du monde'!F38</f>
        <v>11</v>
      </c>
      <c r="F33" s="24">
        <f t="shared" si="0"/>
        <v>0.48636363636363633</v>
      </c>
      <c r="G33" s="23">
        <f t="shared" si="1"/>
        <v>5.65</v>
      </c>
      <c r="H33" s="23"/>
      <c r="K33" s="17"/>
    </row>
    <row r="34" spans="1:15" x14ac:dyDescent="0.15">
      <c r="D34" s="23"/>
      <c r="E34" s="23"/>
      <c r="F34" s="24"/>
      <c r="G34" s="23"/>
      <c r="H34" s="23"/>
      <c r="K34" s="17"/>
    </row>
    <row r="35" spans="1:15" ht="16" x14ac:dyDescent="0.3">
      <c r="C35" s="25" t="s">
        <v>49</v>
      </c>
      <c r="D35" s="28">
        <f>SUM(D10:D33)/B33</f>
        <v>4.3416666666666659</v>
      </c>
      <c r="E35" s="28">
        <f>SUM(E10:E33)/B33</f>
        <v>9.1666666666666661</v>
      </c>
      <c r="F35" s="29">
        <f>D35/E35</f>
        <v>0.47363636363636358</v>
      </c>
      <c r="G35" s="30">
        <f>E35-D35</f>
        <v>4.8250000000000002</v>
      </c>
      <c r="H35" s="30"/>
      <c r="K35" s="17"/>
    </row>
    <row r="36" spans="1:15" ht="14" thickBot="1" x14ac:dyDescent="0.2">
      <c r="E36" s="23"/>
      <c r="K36" s="17"/>
    </row>
    <row r="37" spans="1:15" ht="18" thickTop="1" thickBot="1" x14ac:dyDescent="0.35">
      <c r="B37" s="32"/>
      <c r="C37" s="33"/>
      <c r="D37" s="34"/>
      <c r="E37" s="34"/>
      <c r="F37" s="35"/>
      <c r="G37" s="34"/>
      <c r="H37" s="36"/>
      <c r="I37" s="37"/>
      <c r="L37"/>
      <c r="M37"/>
      <c r="N37"/>
      <c r="O37"/>
    </row>
    <row r="38" spans="1:15" ht="15" thickTop="1" thickBot="1" x14ac:dyDescent="0.2">
      <c r="B38" s="38"/>
      <c r="C38" s="39"/>
      <c r="D38" s="40" t="s">
        <v>5</v>
      </c>
      <c r="E38" s="40" t="s">
        <v>6</v>
      </c>
      <c r="F38" s="41" t="s">
        <v>43</v>
      </c>
      <c r="G38" s="42" t="s">
        <v>40</v>
      </c>
      <c r="H38" s="43"/>
      <c r="I38" s="37"/>
      <c r="L38"/>
      <c r="M38"/>
      <c r="N38"/>
      <c r="O38"/>
    </row>
    <row r="39" spans="1:15" ht="19" thickTop="1" x14ac:dyDescent="0.2">
      <c r="B39" s="38"/>
      <c r="C39" s="44" t="s">
        <v>39</v>
      </c>
      <c r="D39" s="45"/>
      <c r="E39" s="45"/>
      <c r="F39" s="46"/>
      <c r="G39" s="37"/>
      <c r="H39" s="47"/>
      <c r="I39" s="37"/>
      <c r="J39"/>
      <c r="K39"/>
      <c r="L39"/>
      <c r="M39"/>
      <c r="N39"/>
      <c r="O39"/>
    </row>
    <row r="40" spans="1:15" ht="19" x14ac:dyDescent="0.35">
      <c r="B40" s="38"/>
      <c r="C40" s="39" t="s">
        <v>50</v>
      </c>
      <c r="D40" s="62">
        <f>+D35</f>
        <v>4.3416666666666659</v>
      </c>
      <c r="E40" s="63">
        <f>+E35</f>
        <v>9.1666666666666661</v>
      </c>
      <c r="F40" s="61">
        <f>+F35</f>
        <v>0.47363636363636358</v>
      </c>
      <c r="G40" s="62">
        <f>+G35</f>
        <v>4.8250000000000002</v>
      </c>
      <c r="H40" s="48"/>
      <c r="I40" s="37"/>
      <c r="J40"/>
      <c r="K40"/>
      <c r="L40"/>
      <c r="M40"/>
      <c r="N40"/>
      <c r="O40"/>
    </row>
    <row r="41" spans="1:15" ht="17" thickBot="1" x14ac:dyDescent="0.25">
      <c r="B41" s="50"/>
      <c r="C41" s="51"/>
      <c r="D41" s="56"/>
      <c r="E41" s="56"/>
      <c r="F41" s="57"/>
      <c r="G41" s="58"/>
      <c r="H41" s="59"/>
      <c r="I41" s="37"/>
      <c r="J41"/>
      <c r="K41"/>
      <c r="L41"/>
      <c r="M41"/>
      <c r="N41"/>
      <c r="O41"/>
    </row>
    <row r="42" spans="1:15" ht="17" thickTop="1" x14ac:dyDescent="0.2">
      <c r="A42" s="37"/>
      <c r="B42" s="37"/>
      <c r="C42" s="55"/>
      <c r="D42" s="55"/>
      <c r="E42" s="55"/>
      <c r="F42" s="55"/>
      <c r="G42" s="55"/>
      <c r="H42" s="49"/>
      <c r="I42" s="37"/>
      <c r="J42" s="55"/>
      <c r="K42"/>
      <c r="L42"/>
      <c r="M42"/>
      <c r="N42"/>
      <c r="O42"/>
    </row>
    <row r="43" spans="1:15" ht="22" x14ac:dyDescent="0.25">
      <c r="C43" s="66" t="s">
        <v>52</v>
      </c>
      <c r="K43" s="17"/>
      <c r="O43"/>
    </row>
    <row r="44" spans="1:15" ht="23" thickBot="1" x14ac:dyDescent="0.3">
      <c r="C44" s="18"/>
      <c r="K44" s="17"/>
      <c r="O44"/>
    </row>
    <row r="45" spans="1:15" ht="23" thickTop="1" x14ac:dyDescent="0.25">
      <c r="C45" s="18"/>
      <c r="D45" s="72" t="s">
        <v>44</v>
      </c>
      <c r="E45" s="72" t="s">
        <v>45</v>
      </c>
      <c r="F45" s="72" t="s">
        <v>46</v>
      </c>
      <c r="G45" s="72" t="s">
        <v>47</v>
      </c>
      <c r="H45" s="19"/>
      <c r="K45" s="17"/>
      <c r="O45"/>
    </row>
    <row r="46" spans="1:15" ht="22" x14ac:dyDescent="0.25">
      <c r="C46" s="18"/>
      <c r="D46" s="73"/>
      <c r="E46" s="75"/>
      <c r="F46" s="75"/>
      <c r="G46" s="75"/>
      <c r="H46" s="20"/>
      <c r="K46" s="17"/>
      <c r="O46"/>
    </row>
    <row r="47" spans="1:15" ht="14" thickBot="1" x14ac:dyDescent="0.2">
      <c r="D47" s="74"/>
      <c r="E47" s="76"/>
      <c r="F47" s="76"/>
      <c r="G47" s="76"/>
      <c r="H47" s="20"/>
      <c r="K47" s="17"/>
      <c r="O47"/>
    </row>
    <row r="48" spans="1:15" ht="14" thickTop="1" x14ac:dyDescent="0.15">
      <c r="D48" s="60"/>
      <c r="E48" s="20"/>
      <c r="F48" s="20"/>
      <c r="G48" s="20"/>
      <c r="H48" s="20"/>
      <c r="K48" s="17"/>
      <c r="O48"/>
    </row>
    <row r="49" spans="1:15" ht="18" x14ac:dyDescent="0.2">
      <c r="C49" s="21" t="s">
        <v>7</v>
      </c>
      <c r="D49" s="22" t="s">
        <v>1</v>
      </c>
      <c r="E49" s="22" t="s">
        <v>1</v>
      </c>
      <c r="F49" s="22" t="s">
        <v>1</v>
      </c>
      <c r="G49" s="22" t="s">
        <v>1</v>
      </c>
      <c r="H49" s="22"/>
      <c r="J49" s="25" t="s">
        <v>41</v>
      </c>
      <c r="K49" s="17"/>
      <c r="O49"/>
    </row>
    <row r="50" spans="1:15" ht="18" x14ac:dyDescent="0.2">
      <c r="C50" s="21"/>
      <c r="D50" s="22"/>
      <c r="E50" s="22"/>
      <c r="F50" s="22"/>
      <c r="G50" s="22"/>
      <c r="H50" s="22"/>
      <c r="K50" s="17"/>
      <c r="O50"/>
    </row>
    <row r="51" spans="1:15" x14ac:dyDescent="0.15">
      <c r="A51" s="16">
        <v>1</v>
      </c>
      <c r="B51" s="16">
        <v>1</v>
      </c>
      <c r="C51" s="16" t="str">
        <f t="shared" ref="C51:C74" si="2">C10</f>
        <v>Duvel, blonde de type Ale, Belgique, 330 ml</v>
      </c>
      <c r="D51" s="23">
        <f t="shared" ref="D51:D74" si="3">D10</f>
        <v>3.45</v>
      </c>
      <c r="E51" s="23">
        <f>'Bières du monde'!G5</f>
        <v>8</v>
      </c>
      <c r="F51" s="24">
        <f>+D51/E51</f>
        <v>0.43125000000000002</v>
      </c>
      <c r="G51" s="23">
        <f>+E51-D51</f>
        <v>4.55</v>
      </c>
      <c r="H51" s="23"/>
      <c r="J51" s="25" t="s">
        <v>2</v>
      </c>
      <c r="K51" s="26">
        <f>D76</f>
        <v>4.3416666666666659</v>
      </c>
      <c r="O51"/>
    </row>
    <row r="52" spans="1:15" x14ac:dyDescent="0.15">
      <c r="A52" s="16">
        <v>2</v>
      </c>
      <c r="B52" s="16">
        <v>2</v>
      </c>
      <c r="C52" s="16" t="str">
        <f t="shared" si="2"/>
        <v>LA 31, blonde de type Ale, Etats-Unis, 360 ml</v>
      </c>
      <c r="D52" s="23">
        <f t="shared" si="3"/>
        <v>3.7</v>
      </c>
      <c r="E52" s="23">
        <f>'Bières du monde'!G6</f>
        <v>9</v>
      </c>
      <c r="F52" s="24">
        <f t="shared" ref="F52:F74" si="4">+D52/E52</f>
        <v>0.41111111111111115</v>
      </c>
      <c r="G52" s="23">
        <f t="shared" ref="G52:G74" si="5">+E52-D52</f>
        <v>5.3</v>
      </c>
      <c r="H52" s="23"/>
      <c r="J52" s="25" t="s">
        <v>3</v>
      </c>
      <c r="K52" s="26">
        <f>E76</f>
        <v>9.1979166666666661</v>
      </c>
      <c r="O52"/>
    </row>
    <row r="53" spans="1:15" x14ac:dyDescent="0.15">
      <c r="A53" s="16">
        <v>3</v>
      </c>
      <c r="B53" s="16">
        <v>3</v>
      </c>
      <c r="C53" s="16" t="str">
        <f t="shared" si="2"/>
        <v>Blanche de Bruxelles, blanche de type Ale, Belgique, 330 ml</v>
      </c>
      <c r="D53" s="23">
        <f t="shared" si="3"/>
        <v>2.6</v>
      </c>
      <c r="E53" s="71">
        <f>'Bières du monde'!G9</f>
        <v>6.25</v>
      </c>
      <c r="F53" s="24">
        <f t="shared" si="4"/>
        <v>0.41600000000000004</v>
      </c>
      <c r="G53" s="23">
        <f t="shared" si="5"/>
        <v>3.65</v>
      </c>
      <c r="H53" s="23"/>
      <c r="J53" s="25" t="s">
        <v>42</v>
      </c>
      <c r="K53" s="27">
        <f>F76</f>
        <v>0.47202718006795014</v>
      </c>
      <c r="O53"/>
    </row>
    <row r="54" spans="1:15" x14ac:dyDescent="0.15">
      <c r="A54" s="16">
        <v>4</v>
      </c>
      <c r="B54" s="16">
        <v>4</v>
      </c>
      <c r="C54" s="16" t="str">
        <f t="shared" si="2"/>
        <v>Erdinger Weissbier, blanche de type Ale, Allemagne, 500 ml</v>
      </c>
      <c r="D54" s="23">
        <f t="shared" si="3"/>
        <v>3.25</v>
      </c>
      <c r="E54" s="23">
        <f>'Bières du monde'!G10</f>
        <v>7</v>
      </c>
      <c r="F54" s="24">
        <f t="shared" si="4"/>
        <v>0.4642857142857143</v>
      </c>
      <c r="G54" s="23">
        <f t="shared" si="5"/>
        <v>3.75</v>
      </c>
      <c r="H54" s="23"/>
      <c r="J54" s="25" t="s">
        <v>4</v>
      </c>
      <c r="K54" s="26">
        <f>G76</f>
        <v>4.8562500000000002</v>
      </c>
      <c r="O54"/>
    </row>
    <row r="55" spans="1:15" x14ac:dyDescent="0.15">
      <c r="A55" s="16">
        <v>5</v>
      </c>
      <c r="B55" s="16">
        <v>5</v>
      </c>
      <c r="C55" s="16" t="str">
        <f t="shared" si="2"/>
        <v>L'Alchimiste Witbier, blanche de type Ale, Canada, 341 ml</v>
      </c>
      <c r="D55" s="23">
        <f t="shared" si="3"/>
        <v>2.85</v>
      </c>
      <c r="E55" s="71">
        <f>'Bières du monde'!G11</f>
        <v>6.25</v>
      </c>
      <c r="F55" s="24">
        <f t="shared" si="4"/>
        <v>0.45600000000000002</v>
      </c>
      <c r="G55" s="23">
        <f t="shared" si="5"/>
        <v>3.4</v>
      </c>
      <c r="H55" s="23"/>
      <c r="J55" s="25" t="s">
        <v>48</v>
      </c>
      <c r="K55" s="54">
        <f>+E76/D76</f>
        <v>2.1185220729366607</v>
      </c>
      <c r="L55" s="22" t="s">
        <v>38</v>
      </c>
      <c r="O55"/>
    </row>
    <row r="56" spans="1:15" x14ac:dyDescent="0.15">
      <c r="A56" s="16">
        <v>6</v>
      </c>
      <c r="B56" s="16">
        <v>6</v>
      </c>
      <c r="C56" s="16" t="str">
        <f t="shared" si="2"/>
        <v>Altiplano, blanche de type Ale, France, 330 ml</v>
      </c>
      <c r="D56" s="23">
        <f t="shared" si="3"/>
        <v>4.0999999999999996</v>
      </c>
      <c r="E56" s="23">
        <f>'Bières du monde'!G12</f>
        <v>9</v>
      </c>
      <c r="F56" s="24">
        <f t="shared" si="4"/>
        <v>0.45555555555555549</v>
      </c>
      <c r="G56" s="23">
        <f t="shared" si="5"/>
        <v>4.9000000000000004</v>
      </c>
      <c r="H56" s="23"/>
      <c r="K56" s="17"/>
      <c r="O56"/>
    </row>
    <row r="57" spans="1:15" x14ac:dyDescent="0.15">
      <c r="A57" s="16">
        <v>7</v>
      </c>
      <c r="B57" s="16">
        <v>7</v>
      </c>
      <c r="C57" s="16" t="str">
        <f t="shared" si="2"/>
        <v>Maredsous Bière Forte D'Abbaye, brune de type Ale, Belgique, 330 ml</v>
      </c>
      <c r="D57" s="23">
        <f t="shared" si="3"/>
        <v>3.45</v>
      </c>
      <c r="E57" s="23">
        <f>'Bières du monde'!G15</f>
        <v>7</v>
      </c>
      <c r="F57" s="24">
        <f t="shared" si="4"/>
        <v>0.49285714285714288</v>
      </c>
      <c r="G57" s="23">
        <f t="shared" si="5"/>
        <v>3.55</v>
      </c>
      <c r="H57" s="23"/>
      <c r="K57" s="17"/>
      <c r="O57"/>
    </row>
    <row r="58" spans="1:15" x14ac:dyDescent="0.15">
      <c r="A58" s="16">
        <v>8</v>
      </c>
      <c r="B58" s="16">
        <v>8</v>
      </c>
      <c r="C58" s="16" t="str">
        <f t="shared" si="2"/>
        <v>L'Amoszus Double, brune de type Ale, Canada, 750 ml</v>
      </c>
      <c r="D58" s="23">
        <f t="shared" si="3"/>
        <v>7.9</v>
      </c>
      <c r="E58" s="23">
        <f>'Bières du monde'!G16</f>
        <v>16</v>
      </c>
      <c r="F58" s="24">
        <f t="shared" si="4"/>
        <v>0.49375000000000002</v>
      </c>
      <c r="G58" s="23">
        <f t="shared" si="5"/>
        <v>8.1</v>
      </c>
      <c r="H58" s="23"/>
      <c r="K58" s="17"/>
      <c r="O58"/>
    </row>
    <row r="59" spans="1:15" x14ac:dyDescent="0.15">
      <c r="A59" s="16">
        <v>9</v>
      </c>
      <c r="B59" s="16">
        <v>9</v>
      </c>
      <c r="C59" s="16" t="str">
        <f t="shared" si="2"/>
        <v>Samuel Smith's Nut Brown, brune de type Ale, Royaume Uni, 550 ml</v>
      </c>
      <c r="D59" s="23">
        <f t="shared" si="3"/>
        <v>4.4000000000000004</v>
      </c>
      <c r="E59" s="23">
        <f>'Bières du monde'!G17</f>
        <v>10</v>
      </c>
      <c r="F59" s="24">
        <f t="shared" si="4"/>
        <v>0.44000000000000006</v>
      </c>
      <c r="G59" s="23">
        <f t="shared" si="5"/>
        <v>5.6</v>
      </c>
      <c r="H59" s="23"/>
      <c r="K59" s="17"/>
      <c r="O59"/>
    </row>
    <row r="60" spans="1:15" x14ac:dyDescent="0.15">
      <c r="A60" s="16">
        <v>10</v>
      </c>
      <c r="B60" s="16">
        <v>10</v>
      </c>
      <c r="C60" s="16" t="str">
        <f t="shared" si="2"/>
        <v>Orval, ambrée de type Ale, Belgique, 330 ml</v>
      </c>
      <c r="D60" s="23">
        <f t="shared" si="3"/>
        <v>3.6</v>
      </c>
      <c r="E60" s="23">
        <f>'Bières du monde'!G20</f>
        <v>8</v>
      </c>
      <c r="F60" s="24">
        <f t="shared" si="4"/>
        <v>0.45</v>
      </c>
      <c r="G60" s="23">
        <f t="shared" si="5"/>
        <v>4.4000000000000004</v>
      </c>
      <c r="H60" s="23"/>
      <c r="K60" s="17"/>
      <c r="O60"/>
    </row>
    <row r="61" spans="1:15" x14ac:dyDescent="0.15">
      <c r="A61" s="16">
        <v>11</v>
      </c>
      <c r="B61" s="16">
        <v>11</v>
      </c>
      <c r="C61" s="16" t="str">
        <f t="shared" si="2"/>
        <v>San Biagio Monasta, ambrée de type Ale, Italie, 750 ml</v>
      </c>
      <c r="D61" s="23">
        <f t="shared" si="3"/>
        <v>14</v>
      </c>
      <c r="E61" s="23">
        <f>'Bières du monde'!G21</f>
        <v>28</v>
      </c>
      <c r="F61" s="24">
        <f t="shared" si="4"/>
        <v>0.5</v>
      </c>
      <c r="G61" s="23">
        <f t="shared" si="5"/>
        <v>14</v>
      </c>
      <c r="H61" s="23"/>
      <c r="K61" s="17"/>
      <c r="O61"/>
    </row>
    <row r="62" spans="1:15" x14ac:dyDescent="0.15">
      <c r="A62" s="16">
        <v>12</v>
      </c>
      <c r="B62" s="16">
        <v>12</v>
      </c>
      <c r="C62" s="16" t="str">
        <f t="shared" si="2"/>
        <v>Petit-Sault Sœur Catherine IPA, ambrée de type Ale, Canada, 341 ml</v>
      </c>
      <c r="D62" s="23">
        <f t="shared" si="3"/>
        <v>3.1</v>
      </c>
      <c r="E62" s="23">
        <f>'Bières du monde'!G22</f>
        <v>7</v>
      </c>
      <c r="F62" s="24">
        <f t="shared" si="4"/>
        <v>0.44285714285714289</v>
      </c>
      <c r="G62" s="23">
        <f t="shared" si="5"/>
        <v>3.9</v>
      </c>
      <c r="H62" s="23"/>
      <c r="K62" s="17"/>
      <c r="O62"/>
    </row>
    <row r="63" spans="1:15" x14ac:dyDescent="0.15">
      <c r="A63" s="16">
        <v>13</v>
      </c>
      <c r="B63" s="16">
        <v>13</v>
      </c>
      <c r="C63" s="16" t="str">
        <f t="shared" si="2"/>
        <v>Fuller's Black Cab Stout, noire de type Ale, Royaume Uni, 500 ml</v>
      </c>
      <c r="D63" s="23">
        <f t="shared" si="3"/>
        <v>3.9</v>
      </c>
      <c r="E63" s="23">
        <f>'Bières du monde'!G25</f>
        <v>8</v>
      </c>
      <c r="F63" s="24">
        <f t="shared" si="4"/>
        <v>0.48749999999999999</v>
      </c>
      <c r="G63" s="23">
        <f t="shared" si="5"/>
        <v>4.0999999999999996</v>
      </c>
      <c r="H63" s="23"/>
      <c r="K63" s="17"/>
      <c r="O63"/>
    </row>
    <row r="64" spans="1:15" x14ac:dyDescent="0.15">
      <c r="A64" s="16">
        <v>14</v>
      </c>
      <c r="B64" s="16">
        <v>14</v>
      </c>
      <c r="C64" s="16" t="str">
        <f t="shared" si="2"/>
        <v>McChouffe, noire de type Ale, Belgique, 750 ml</v>
      </c>
      <c r="D64" s="23">
        <f t="shared" si="3"/>
        <v>7.7</v>
      </c>
      <c r="E64" s="23">
        <f>'Bières du monde'!G26</f>
        <v>15</v>
      </c>
      <c r="F64" s="24">
        <f t="shared" si="4"/>
        <v>0.51333333333333331</v>
      </c>
      <c r="G64" s="23">
        <f t="shared" si="5"/>
        <v>7.3</v>
      </c>
      <c r="H64" s="23"/>
      <c r="K64" s="17"/>
      <c r="O64"/>
    </row>
    <row r="65" spans="1:15" x14ac:dyDescent="0.15">
      <c r="A65" s="16">
        <v>15</v>
      </c>
      <c r="B65" s="16">
        <v>15</v>
      </c>
      <c r="C65" s="16" t="str">
        <f t="shared" si="2"/>
        <v>Fürstenberg Weizen Hefe Dunkel, noire de type Ale, Allemagne, 500 ml</v>
      </c>
      <c r="D65" s="23">
        <f t="shared" si="3"/>
        <v>3.3</v>
      </c>
      <c r="E65" s="23">
        <f>'Bières du monde'!G27</f>
        <v>7</v>
      </c>
      <c r="F65" s="24">
        <f t="shared" si="4"/>
        <v>0.47142857142857142</v>
      </c>
      <c r="G65" s="23">
        <f t="shared" si="5"/>
        <v>3.7</v>
      </c>
      <c r="H65" s="23"/>
      <c r="K65" s="17"/>
      <c r="O65"/>
    </row>
    <row r="66" spans="1:15" x14ac:dyDescent="0.15">
      <c r="A66" s="16">
        <v>16</v>
      </c>
      <c r="B66" s="16">
        <v>16</v>
      </c>
      <c r="C66" s="16" t="str">
        <f t="shared" si="2"/>
        <v>O'Hara's Irish Stout, noire de type Ale, Irlande, 500 ml</v>
      </c>
      <c r="D66" s="23">
        <f t="shared" si="3"/>
        <v>4.8</v>
      </c>
      <c r="E66" s="23">
        <f>'Bières du monde'!G28</f>
        <v>10</v>
      </c>
      <c r="F66" s="24">
        <f t="shared" si="4"/>
        <v>0.48</v>
      </c>
      <c r="G66" s="23">
        <f t="shared" si="5"/>
        <v>5.2</v>
      </c>
      <c r="H66" s="23"/>
      <c r="K66" s="17"/>
      <c r="O66"/>
    </row>
    <row r="67" spans="1:15" x14ac:dyDescent="0.15">
      <c r="A67" s="16">
        <v>17</v>
      </c>
      <c r="B67" s="16">
        <v>17</v>
      </c>
      <c r="C67" s="16" t="str">
        <f t="shared" si="2"/>
        <v>Samson Dark Original, noire de type Lager, République Tchèque, 500 ml</v>
      </c>
      <c r="D67" s="23">
        <f t="shared" si="3"/>
        <v>2.95</v>
      </c>
      <c r="E67" s="23">
        <f>'Bières du monde'!G29</f>
        <v>6.25</v>
      </c>
      <c r="F67" s="24">
        <f t="shared" si="4"/>
        <v>0.47200000000000003</v>
      </c>
      <c r="G67" s="23">
        <f t="shared" si="5"/>
        <v>3.3</v>
      </c>
      <c r="H67" s="23"/>
      <c r="J67" s="16" t="s">
        <v>1</v>
      </c>
      <c r="K67" s="17"/>
      <c r="O67"/>
    </row>
    <row r="68" spans="1:15" x14ac:dyDescent="0.15">
      <c r="A68" s="16">
        <v>18</v>
      </c>
      <c r="B68" s="16">
        <v>18</v>
      </c>
      <c r="C68" s="16" t="str">
        <f t="shared" si="2"/>
        <v>Estrella damm Lager, dorée de type Lager, Espagne, 500 ml</v>
      </c>
      <c r="D68" s="23">
        <f t="shared" si="3"/>
        <v>2.8</v>
      </c>
      <c r="E68" s="23">
        <f>'Bières du monde'!G32</f>
        <v>6</v>
      </c>
      <c r="F68" s="24">
        <f t="shared" si="4"/>
        <v>0.46666666666666662</v>
      </c>
      <c r="G68" s="23">
        <f t="shared" si="5"/>
        <v>3.2</v>
      </c>
      <c r="H68" s="23"/>
      <c r="K68" s="17"/>
      <c r="O68"/>
    </row>
    <row r="69" spans="1:15" x14ac:dyDescent="0.15">
      <c r="A69" s="16">
        <v>19</v>
      </c>
      <c r="B69" s="16">
        <v>19</v>
      </c>
      <c r="C69" s="16" t="str">
        <f t="shared" si="2"/>
        <v>Zywiec, dorée de type Lager, Pologne, 500 ml</v>
      </c>
      <c r="D69" s="23">
        <f t="shared" si="3"/>
        <v>3.05</v>
      </c>
      <c r="E69" s="23">
        <f>'Bières du monde'!G33</f>
        <v>7</v>
      </c>
      <c r="F69" s="24">
        <f t="shared" si="4"/>
        <v>0.43571428571428567</v>
      </c>
      <c r="G69" s="23">
        <f t="shared" si="5"/>
        <v>3.95</v>
      </c>
      <c r="H69" s="23"/>
      <c r="K69" s="17"/>
      <c r="O69"/>
    </row>
    <row r="70" spans="1:15" x14ac:dyDescent="0.15">
      <c r="A70" s="16">
        <v>20</v>
      </c>
      <c r="B70" s="16">
        <v>20</v>
      </c>
      <c r="C70" s="16" t="str">
        <f t="shared" si="2"/>
        <v>Iron Maiden Trooper, dorée de type Ale, Royaume Uni, 500 ml</v>
      </c>
      <c r="D70" s="23">
        <f t="shared" si="3"/>
        <v>5</v>
      </c>
      <c r="E70" s="23">
        <f>'Bières du monde'!G34</f>
        <v>10</v>
      </c>
      <c r="F70" s="24">
        <f t="shared" si="4"/>
        <v>0.5</v>
      </c>
      <c r="G70" s="23">
        <f t="shared" si="5"/>
        <v>5</v>
      </c>
      <c r="H70" s="23"/>
      <c r="K70" s="17"/>
      <c r="O70"/>
    </row>
    <row r="71" spans="1:15" x14ac:dyDescent="0.15">
      <c r="A71" s="16">
        <v>21</v>
      </c>
      <c r="B71" s="16">
        <v>21</v>
      </c>
      <c r="C71" s="16" t="str">
        <f t="shared" si="2"/>
        <v>Aventinus forte, rousse de type Ale, Allemagne, 500 ml</v>
      </c>
      <c r="D71" s="23">
        <f t="shared" si="3"/>
        <v>3.5</v>
      </c>
      <c r="E71" s="23">
        <f>'Bières du monde'!G35</f>
        <v>7</v>
      </c>
      <c r="F71" s="24">
        <f t="shared" si="4"/>
        <v>0.5</v>
      </c>
      <c r="G71" s="23">
        <f t="shared" si="5"/>
        <v>3.5</v>
      </c>
      <c r="H71" s="23"/>
      <c r="K71" s="17"/>
      <c r="O71"/>
    </row>
    <row r="72" spans="1:15" x14ac:dyDescent="0.15">
      <c r="A72" s="16">
        <v>22</v>
      </c>
      <c r="B72" s="16">
        <v>22</v>
      </c>
      <c r="C72" s="16" t="str">
        <f t="shared" si="2"/>
        <v>Faxe Red, rousse de type Lager, Danemark, 500 ml</v>
      </c>
      <c r="D72" s="23">
        <f t="shared" si="3"/>
        <v>2.6</v>
      </c>
      <c r="E72" s="23">
        <f>'Bières du monde'!G36</f>
        <v>6</v>
      </c>
      <c r="F72" s="24">
        <f t="shared" si="4"/>
        <v>0.43333333333333335</v>
      </c>
      <c r="G72" s="23">
        <f t="shared" si="5"/>
        <v>3.4</v>
      </c>
      <c r="H72" s="23"/>
      <c r="K72" s="17"/>
      <c r="O72"/>
    </row>
    <row r="73" spans="1:15" x14ac:dyDescent="0.15">
      <c r="A73" s="16">
        <v>23</v>
      </c>
      <c r="B73" s="16">
        <v>23</v>
      </c>
      <c r="C73" s="16" t="str">
        <f t="shared" si="2"/>
        <v>L'Alchimiste Pale Ale, rousse de type Ale, Canada, 341 ml</v>
      </c>
      <c r="D73" s="23">
        <f t="shared" si="3"/>
        <v>2.85</v>
      </c>
      <c r="E73" s="23">
        <f>'Bières du monde'!G37</f>
        <v>6</v>
      </c>
      <c r="F73" s="24">
        <f t="shared" si="4"/>
        <v>0.47500000000000003</v>
      </c>
      <c r="G73" s="23">
        <f t="shared" si="5"/>
        <v>3.15</v>
      </c>
      <c r="H73" s="23"/>
      <c r="K73" s="17"/>
      <c r="O73"/>
    </row>
    <row r="74" spans="1:15" x14ac:dyDescent="0.15">
      <c r="A74" s="16">
        <v>24</v>
      </c>
      <c r="B74" s="16">
        <v>24</v>
      </c>
      <c r="C74" s="16" t="str">
        <f t="shared" si="2"/>
        <v>Eggenberg Samichlaus extra forte, rousse de type Lager, Autriche, 330 ml</v>
      </c>
      <c r="D74" s="23">
        <f t="shared" si="3"/>
        <v>5.35</v>
      </c>
      <c r="E74" s="23">
        <f>'Bières du monde'!G38</f>
        <v>11</v>
      </c>
      <c r="F74" s="24">
        <f t="shared" si="4"/>
        <v>0.48636363636363633</v>
      </c>
      <c r="G74" s="23">
        <f t="shared" si="5"/>
        <v>5.65</v>
      </c>
      <c r="H74" s="23"/>
      <c r="K74" s="17"/>
      <c r="O74"/>
    </row>
    <row r="75" spans="1:15" x14ac:dyDescent="0.15">
      <c r="D75" s="23"/>
      <c r="E75" s="23"/>
      <c r="F75" s="24"/>
      <c r="G75" s="23"/>
      <c r="H75" s="23"/>
      <c r="K75" s="17"/>
      <c r="O75"/>
    </row>
    <row r="76" spans="1:15" ht="16" x14ac:dyDescent="0.3">
      <c r="C76" s="25" t="s">
        <v>49</v>
      </c>
      <c r="D76" s="28">
        <f>SUM(D51:D74)/B74</f>
        <v>4.3416666666666659</v>
      </c>
      <c r="E76" s="28">
        <f>SUM(E51:E74)/B74</f>
        <v>9.1979166666666661</v>
      </c>
      <c r="F76" s="29">
        <f>D76/E76</f>
        <v>0.47202718006795014</v>
      </c>
      <c r="G76" s="30">
        <f>E76-D76</f>
        <v>4.8562500000000002</v>
      </c>
      <c r="H76" s="30"/>
      <c r="K76" s="17"/>
      <c r="O76"/>
    </row>
    <row r="77" spans="1:15" ht="14" thickBot="1" x14ac:dyDescent="0.2">
      <c r="E77" s="23"/>
      <c r="K77" s="17"/>
      <c r="O77"/>
    </row>
    <row r="78" spans="1:15" ht="18" thickTop="1" thickBot="1" x14ac:dyDescent="0.35">
      <c r="B78" s="32"/>
      <c r="C78" s="33"/>
      <c r="D78" s="34"/>
      <c r="E78" s="34"/>
      <c r="F78" s="35"/>
      <c r="G78" s="34"/>
      <c r="H78" s="36"/>
      <c r="I78" s="37"/>
      <c r="L78"/>
      <c r="M78"/>
      <c r="N78"/>
      <c r="O78"/>
    </row>
    <row r="79" spans="1:15" ht="15" thickTop="1" thickBot="1" x14ac:dyDescent="0.2">
      <c r="B79" s="38"/>
      <c r="C79" s="39"/>
      <c r="D79" s="40" t="s">
        <v>5</v>
      </c>
      <c r="E79" s="40" t="s">
        <v>6</v>
      </c>
      <c r="F79" s="41" t="s">
        <v>43</v>
      </c>
      <c r="G79" s="42" t="s">
        <v>40</v>
      </c>
      <c r="H79" s="43"/>
      <c r="I79" s="37"/>
      <c r="L79"/>
      <c r="M79"/>
      <c r="N79"/>
      <c r="O79"/>
    </row>
    <row r="80" spans="1:15" ht="19" thickTop="1" x14ac:dyDescent="0.2">
      <c r="B80" s="38"/>
      <c r="C80" s="44" t="s">
        <v>39</v>
      </c>
      <c r="D80" s="45"/>
      <c r="E80" s="45"/>
      <c r="F80" s="46"/>
      <c r="G80" s="37"/>
      <c r="H80" s="47"/>
      <c r="I80" s="37"/>
      <c r="J80"/>
      <c r="K80"/>
      <c r="L80"/>
      <c r="M80"/>
      <c r="N80"/>
      <c r="O80"/>
    </row>
    <row r="81" spans="1:15" ht="19" x14ac:dyDescent="0.35">
      <c r="B81" s="38"/>
      <c r="C81" s="39" t="s">
        <v>50</v>
      </c>
      <c r="D81" s="62">
        <f>+D76</f>
        <v>4.3416666666666659</v>
      </c>
      <c r="E81" s="63">
        <f>+E76</f>
        <v>9.1979166666666661</v>
      </c>
      <c r="F81" s="61">
        <f>+F76</f>
        <v>0.47202718006795014</v>
      </c>
      <c r="G81" s="62">
        <f>+G76</f>
        <v>4.8562500000000002</v>
      </c>
      <c r="H81" s="48"/>
      <c r="I81" s="37"/>
      <c r="J81"/>
      <c r="K81"/>
      <c r="L81"/>
      <c r="M81"/>
      <c r="N81"/>
      <c r="O81"/>
    </row>
    <row r="82" spans="1:15" ht="17" thickBot="1" x14ac:dyDescent="0.25">
      <c r="B82" s="50"/>
      <c r="C82" s="51"/>
      <c r="D82" s="56"/>
      <c r="E82" s="56"/>
      <c r="F82" s="57"/>
      <c r="G82" s="58"/>
      <c r="H82" s="59"/>
      <c r="I82" s="37"/>
      <c r="J82"/>
      <c r="K82"/>
      <c r="L82"/>
      <c r="M82"/>
      <c r="N82"/>
      <c r="O82"/>
    </row>
    <row r="83" spans="1:15" ht="17" thickTop="1" x14ac:dyDescent="0.2">
      <c r="A83" s="37"/>
      <c r="B83" s="37"/>
      <c r="C83" s="55"/>
      <c r="D83" s="55"/>
      <c r="E83" s="55"/>
      <c r="F83" s="55"/>
      <c r="G83" s="55"/>
      <c r="H83" s="49"/>
      <c r="I83" s="37"/>
      <c r="J83" s="55"/>
      <c r="K83"/>
      <c r="L83"/>
      <c r="M83"/>
      <c r="N83"/>
      <c r="O83"/>
    </row>
    <row r="84" spans="1:15" ht="22" x14ac:dyDescent="0.25">
      <c r="C84" s="66" t="s">
        <v>53</v>
      </c>
      <c r="K84" s="17"/>
      <c r="M84"/>
      <c r="N84"/>
      <c r="O84"/>
    </row>
    <row r="85" spans="1:15" ht="23" thickBot="1" x14ac:dyDescent="0.3">
      <c r="C85" s="18"/>
      <c r="K85" s="17"/>
      <c r="M85"/>
      <c r="N85"/>
      <c r="O85"/>
    </row>
    <row r="86" spans="1:15" ht="23" thickTop="1" x14ac:dyDescent="0.25">
      <c r="C86" s="18"/>
      <c r="D86" s="72" t="s">
        <v>44</v>
      </c>
      <c r="E86" s="72" t="s">
        <v>45</v>
      </c>
      <c r="F86" s="72" t="s">
        <v>46</v>
      </c>
      <c r="G86" s="72" t="s">
        <v>47</v>
      </c>
      <c r="H86" s="19"/>
      <c r="K86" s="17"/>
      <c r="M86"/>
      <c r="N86"/>
      <c r="O86"/>
    </row>
    <row r="87" spans="1:15" ht="22" x14ac:dyDescent="0.25">
      <c r="C87" s="18"/>
      <c r="D87" s="73"/>
      <c r="E87" s="75"/>
      <c r="F87" s="75"/>
      <c r="G87" s="75"/>
      <c r="H87" s="20"/>
      <c r="K87" s="17"/>
      <c r="M87"/>
      <c r="N87"/>
      <c r="O87"/>
    </row>
    <row r="88" spans="1:15" ht="14" thickBot="1" x14ac:dyDescent="0.2">
      <c r="D88" s="74"/>
      <c r="E88" s="76"/>
      <c r="F88" s="76"/>
      <c r="G88" s="76"/>
      <c r="H88" s="20"/>
      <c r="K88" s="17"/>
      <c r="M88"/>
      <c r="N88"/>
      <c r="O88"/>
    </row>
    <row r="89" spans="1:15" ht="14" thickTop="1" x14ac:dyDescent="0.15">
      <c r="D89" s="60"/>
      <c r="E89" s="20"/>
      <c r="F89" s="20"/>
      <c r="G89" s="20"/>
      <c r="H89" s="20"/>
      <c r="K89" s="17"/>
      <c r="M89"/>
      <c r="N89"/>
      <c r="O89"/>
    </row>
    <row r="90" spans="1:15" ht="18" x14ac:dyDescent="0.2">
      <c r="C90" s="21" t="s">
        <v>7</v>
      </c>
      <c r="D90" s="22" t="s">
        <v>1</v>
      </c>
      <c r="E90" s="22" t="s">
        <v>1</v>
      </c>
      <c r="F90" s="22" t="s">
        <v>1</v>
      </c>
      <c r="G90" s="22" t="s">
        <v>1</v>
      </c>
      <c r="H90" s="22"/>
      <c r="J90" s="25" t="s">
        <v>41</v>
      </c>
      <c r="K90" s="17"/>
      <c r="M90"/>
      <c r="N90"/>
      <c r="O90"/>
    </row>
    <row r="91" spans="1:15" ht="18" x14ac:dyDescent="0.2">
      <c r="C91" s="21"/>
      <c r="D91" s="22"/>
      <c r="E91" s="22"/>
      <c r="F91" s="22"/>
      <c r="G91" s="22"/>
      <c r="H91" s="22"/>
      <c r="K91" s="17"/>
      <c r="M91"/>
      <c r="N91"/>
      <c r="O91"/>
    </row>
    <row r="92" spans="1:15" x14ac:dyDescent="0.15">
      <c r="A92" s="16">
        <v>1</v>
      </c>
      <c r="B92" s="16">
        <v>1</v>
      </c>
      <c r="C92" s="16" t="str">
        <f t="shared" ref="C92:C115" si="6">C51</f>
        <v>Duvel, blonde de type Ale, Belgique, 330 ml</v>
      </c>
      <c r="D92" s="23">
        <f t="shared" ref="D92:D115" si="7">D51</f>
        <v>3.45</v>
      </c>
      <c r="E92" s="23">
        <f>'Bières du monde'!H5</f>
        <v>8</v>
      </c>
      <c r="F92" s="24">
        <f>+D92/E92</f>
        <v>0.43125000000000002</v>
      </c>
      <c r="G92" s="23">
        <f>+E92-D92</f>
        <v>4.55</v>
      </c>
      <c r="H92" s="23"/>
      <c r="J92" s="25" t="s">
        <v>2</v>
      </c>
      <c r="K92" s="26">
        <f>D117</f>
        <v>4.3416666666666659</v>
      </c>
      <c r="M92"/>
      <c r="N92"/>
      <c r="O92"/>
    </row>
    <row r="93" spans="1:15" x14ac:dyDescent="0.15">
      <c r="A93" s="16">
        <v>2</v>
      </c>
      <c r="B93" s="16">
        <v>2</v>
      </c>
      <c r="C93" s="16" t="str">
        <f t="shared" si="6"/>
        <v>LA 31, blonde de type Ale, Etats-Unis, 360 ml</v>
      </c>
      <c r="D93" s="23">
        <f t="shared" si="7"/>
        <v>3.7</v>
      </c>
      <c r="E93" s="23">
        <f>'Bières du monde'!H6</f>
        <v>9</v>
      </c>
      <c r="F93" s="24">
        <f t="shared" ref="F93:F115" si="8">+D93/E93</f>
        <v>0.41111111111111115</v>
      </c>
      <c r="G93" s="23">
        <f t="shared" ref="G93:G115" si="9">+E93-D93</f>
        <v>5.3</v>
      </c>
      <c r="H93" s="23"/>
      <c r="J93" s="25" t="s">
        <v>3</v>
      </c>
      <c r="K93" s="26">
        <f>E117</f>
        <v>9.2291666666666661</v>
      </c>
      <c r="M93"/>
      <c r="N93"/>
      <c r="O93"/>
    </row>
    <row r="94" spans="1:15" x14ac:dyDescent="0.15">
      <c r="A94" s="16">
        <v>3</v>
      </c>
      <c r="B94" s="16">
        <v>3</v>
      </c>
      <c r="C94" s="16" t="str">
        <f t="shared" si="6"/>
        <v>Blanche de Bruxelles, blanche de type Ale, Belgique, 330 ml</v>
      </c>
      <c r="D94" s="23">
        <f t="shared" si="7"/>
        <v>2.6</v>
      </c>
      <c r="E94" s="23">
        <f>'Bières du monde'!H9</f>
        <v>6.25</v>
      </c>
      <c r="F94" s="24">
        <f t="shared" si="8"/>
        <v>0.41600000000000004</v>
      </c>
      <c r="G94" s="23">
        <f t="shared" si="9"/>
        <v>3.65</v>
      </c>
      <c r="H94" s="23"/>
      <c r="J94" s="25" t="s">
        <v>42</v>
      </c>
      <c r="K94" s="27">
        <f>F117</f>
        <v>0.47042889390519183</v>
      </c>
      <c r="M94"/>
      <c r="N94"/>
      <c r="O94"/>
    </row>
    <row r="95" spans="1:15" x14ac:dyDescent="0.15">
      <c r="A95" s="16">
        <v>4</v>
      </c>
      <c r="B95" s="16">
        <v>4</v>
      </c>
      <c r="C95" s="16" t="str">
        <f t="shared" si="6"/>
        <v>Erdinger Weissbier, blanche de type Ale, Allemagne, 500 ml</v>
      </c>
      <c r="D95" s="23">
        <f t="shared" si="7"/>
        <v>3.25</v>
      </c>
      <c r="E95" s="23">
        <f>'Bières du monde'!H10</f>
        <v>7</v>
      </c>
      <c r="F95" s="24">
        <f t="shared" si="8"/>
        <v>0.4642857142857143</v>
      </c>
      <c r="G95" s="23">
        <f t="shared" si="9"/>
        <v>3.75</v>
      </c>
      <c r="H95" s="23"/>
      <c r="J95" s="25" t="s">
        <v>4</v>
      </c>
      <c r="K95" s="26">
        <f>G117</f>
        <v>4.8875000000000002</v>
      </c>
      <c r="M95"/>
      <c r="N95"/>
      <c r="O95"/>
    </row>
    <row r="96" spans="1:15" x14ac:dyDescent="0.15">
      <c r="A96" s="16">
        <v>5</v>
      </c>
      <c r="B96" s="16">
        <v>5</v>
      </c>
      <c r="C96" s="16" t="str">
        <f t="shared" si="6"/>
        <v>L'Alchimiste Witbier, blanche de type Ale, Canada, 341 ml</v>
      </c>
      <c r="D96" s="23">
        <f t="shared" si="7"/>
        <v>2.85</v>
      </c>
      <c r="E96" s="23">
        <f>'Bières du monde'!H11</f>
        <v>6.25</v>
      </c>
      <c r="F96" s="24">
        <f t="shared" si="8"/>
        <v>0.45600000000000002</v>
      </c>
      <c r="G96" s="23">
        <f t="shared" si="9"/>
        <v>3.4</v>
      </c>
      <c r="H96" s="23"/>
      <c r="J96" s="25" t="s">
        <v>48</v>
      </c>
      <c r="K96" s="54">
        <f>+E117/D117</f>
        <v>2.1257197696737045</v>
      </c>
      <c r="L96" s="22" t="s">
        <v>38</v>
      </c>
      <c r="M96"/>
      <c r="N96"/>
      <c r="O96"/>
    </row>
    <row r="97" spans="1:19" x14ac:dyDescent="0.15">
      <c r="A97" s="16">
        <v>6</v>
      </c>
      <c r="B97" s="16">
        <v>6</v>
      </c>
      <c r="C97" s="16" t="str">
        <f t="shared" si="6"/>
        <v>Altiplano, blanche de type Ale, France, 330 ml</v>
      </c>
      <c r="D97" s="23">
        <f t="shared" si="7"/>
        <v>4.0999999999999996</v>
      </c>
      <c r="E97" s="23">
        <f>'Bières du monde'!H12</f>
        <v>9</v>
      </c>
      <c r="F97" s="24">
        <f t="shared" si="8"/>
        <v>0.45555555555555549</v>
      </c>
      <c r="G97" s="23">
        <f t="shared" si="9"/>
        <v>4.9000000000000004</v>
      </c>
      <c r="H97" s="23"/>
      <c r="K97" s="17"/>
      <c r="M97"/>
      <c r="N97"/>
      <c r="O97"/>
    </row>
    <row r="98" spans="1:19" x14ac:dyDescent="0.15">
      <c r="A98" s="16">
        <v>7</v>
      </c>
      <c r="B98" s="16">
        <v>7</v>
      </c>
      <c r="C98" s="16" t="str">
        <f t="shared" si="6"/>
        <v>Maredsous Bière Forte D'Abbaye, brune de type Ale, Belgique, 330 ml</v>
      </c>
      <c r="D98" s="23">
        <f t="shared" si="7"/>
        <v>3.45</v>
      </c>
      <c r="E98" s="23">
        <f>'Bières du monde'!H15</f>
        <v>7</v>
      </c>
      <c r="F98" s="24">
        <f t="shared" si="8"/>
        <v>0.49285714285714288</v>
      </c>
      <c r="G98" s="23">
        <f t="shared" si="9"/>
        <v>3.55</v>
      </c>
      <c r="H98" s="23"/>
      <c r="K98" s="17"/>
      <c r="M98"/>
      <c r="N98"/>
      <c r="O98"/>
    </row>
    <row r="99" spans="1:19" x14ac:dyDescent="0.15">
      <c r="A99" s="16">
        <v>8</v>
      </c>
      <c r="B99" s="16">
        <v>8</v>
      </c>
      <c r="C99" s="16" t="str">
        <f t="shared" si="6"/>
        <v>L'Amoszus Double, brune de type Ale, Canada, 750 ml</v>
      </c>
      <c r="D99" s="23">
        <f t="shared" si="7"/>
        <v>7.9</v>
      </c>
      <c r="E99" s="23">
        <f>'Bières du monde'!H16</f>
        <v>16</v>
      </c>
      <c r="F99" s="24">
        <f t="shared" si="8"/>
        <v>0.49375000000000002</v>
      </c>
      <c r="G99" s="23">
        <f t="shared" si="9"/>
        <v>8.1</v>
      </c>
      <c r="H99" s="23"/>
      <c r="K99" s="17"/>
      <c r="M99"/>
      <c r="N99"/>
      <c r="O99"/>
      <c r="R99" s="31"/>
    </row>
    <row r="100" spans="1:19" x14ac:dyDescent="0.15">
      <c r="A100" s="16">
        <v>9</v>
      </c>
      <c r="B100" s="16">
        <v>9</v>
      </c>
      <c r="C100" s="16" t="str">
        <f t="shared" si="6"/>
        <v>Samuel Smith's Nut Brown, brune de type Ale, Royaume Uni, 550 ml</v>
      </c>
      <c r="D100" s="23">
        <f t="shared" si="7"/>
        <v>4.4000000000000004</v>
      </c>
      <c r="E100" s="23">
        <f>'Bières du monde'!H17</f>
        <v>10</v>
      </c>
      <c r="F100" s="24">
        <f t="shared" si="8"/>
        <v>0.44000000000000006</v>
      </c>
      <c r="G100" s="23">
        <f t="shared" si="9"/>
        <v>5.6</v>
      </c>
      <c r="H100" s="23"/>
      <c r="K100" s="17"/>
      <c r="M100"/>
      <c r="N100"/>
      <c r="O100"/>
      <c r="P100"/>
      <c r="Q100"/>
      <c r="R100"/>
      <c r="S100"/>
    </row>
    <row r="101" spans="1:19" x14ac:dyDescent="0.15">
      <c r="A101" s="16">
        <v>10</v>
      </c>
      <c r="B101" s="16">
        <v>10</v>
      </c>
      <c r="C101" s="16" t="str">
        <f t="shared" si="6"/>
        <v>Orval, ambrée de type Ale, Belgique, 330 ml</v>
      </c>
      <c r="D101" s="23">
        <f t="shared" si="7"/>
        <v>3.6</v>
      </c>
      <c r="E101" s="23">
        <f>'Bières du monde'!H20</f>
        <v>8</v>
      </c>
      <c r="F101" s="24">
        <f t="shared" si="8"/>
        <v>0.45</v>
      </c>
      <c r="G101" s="23">
        <f t="shared" si="9"/>
        <v>4.4000000000000004</v>
      </c>
      <c r="H101" s="23"/>
      <c r="K101" s="17"/>
      <c r="M101"/>
      <c r="N101"/>
      <c r="O101"/>
      <c r="P101"/>
      <c r="Q101"/>
      <c r="R101"/>
      <c r="S101"/>
    </row>
    <row r="102" spans="1:19" x14ac:dyDescent="0.15">
      <c r="A102" s="16">
        <v>11</v>
      </c>
      <c r="B102" s="16">
        <v>11</v>
      </c>
      <c r="C102" s="16" t="str">
        <f t="shared" si="6"/>
        <v>San Biagio Monasta, ambrée de type Ale, Italie, 750 ml</v>
      </c>
      <c r="D102" s="23">
        <f t="shared" si="7"/>
        <v>14</v>
      </c>
      <c r="E102" s="23">
        <f>'Bières du monde'!H21</f>
        <v>28</v>
      </c>
      <c r="F102" s="24">
        <f t="shared" si="8"/>
        <v>0.5</v>
      </c>
      <c r="G102" s="23">
        <f t="shared" si="9"/>
        <v>14</v>
      </c>
      <c r="H102" s="23"/>
      <c r="K102" s="17"/>
      <c r="M102"/>
      <c r="N102"/>
      <c r="O102"/>
      <c r="P102"/>
      <c r="Q102"/>
      <c r="R102"/>
      <c r="S102"/>
    </row>
    <row r="103" spans="1:19" x14ac:dyDescent="0.15">
      <c r="A103" s="16">
        <v>12</v>
      </c>
      <c r="B103" s="16">
        <v>12</v>
      </c>
      <c r="C103" s="16" t="str">
        <f t="shared" si="6"/>
        <v>Petit-Sault Sœur Catherine IPA, ambrée de type Ale, Canada, 341 ml</v>
      </c>
      <c r="D103" s="23">
        <f t="shared" si="7"/>
        <v>3.1</v>
      </c>
      <c r="E103" s="23">
        <f>'Bières du monde'!H22</f>
        <v>7</v>
      </c>
      <c r="F103" s="24">
        <f t="shared" si="8"/>
        <v>0.44285714285714289</v>
      </c>
      <c r="G103" s="23">
        <f t="shared" si="9"/>
        <v>3.9</v>
      </c>
      <c r="H103" s="23"/>
      <c r="K103" s="17"/>
      <c r="M103"/>
      <c r="N103"/>
      <c r="O103"/>
      <c r="P103"/>
      <c r="Q103"/>
      <c r="R103"/>
      <c r="S103"/>
    </row>
    <row r="104" spans="1:19" x14ac:dyDescent="0.15">
      <c r="A104" s="16">
        <v>13</v>
      </c>
      <c r="B104" s="16">
        <v>13</v>
      </c>
      <c r="C104" s="16" t="str">
        <f t="shared" si="6"/>
        <v>Fuller's Black Cab Stout, noire de type Ale, Royaume Uni, 500 ml</v>
      </c>
      <c r="D104" s="23">
        <f t="shared" si="7"/>
        <v>3.9</v>
      </c>
      <c r="E104" s="23">
        <f>'Bières du monde'!H25</f>
        <v>8</v>
      </c>
      <c r="F104" s="24">
        <f t="shared" si="8"/>
        <v>0.48749999999999999</v>
      </c>
      <c r="G104" s="23">
        <f t="shared" si="9"/>
        <v>4.0999999999999996</v>
      </c>
      <c r="H104" s="23"/>
      <c r="K104" s="17"/>
      <c r="M104"/>
      <c r="N104"/>
      <c r="O104"/>
      <c r="P104"/>
      <c r="Q104"/>
      <c r="R104"/>
      <c r="S104"/>
    </row>
    <row r="105" spans="1:19" x14ac:dyDescent="0.15">
      <c r="A105" s="16">
        <v>14</v>
      </c>
      <c r="B105" s="16">
        <v>14</v>
      </c>
      <c r="C105" s="16" t="str">
        <f t="shared" si="6"/>
        <v>McChouffe, noire de type Ale, Belgique, 750 ml</v>
      </c>
      <c r="D105" s="23">
        <f t="shared" si="7"/>
        <v>7.7</v>
      </c>
      <c r="E105" s="23">
        <f>'Bières du monde'!H26</f>
        <v>15</v>
      </c>
      <c r="F105" s="24">
        <f t="shared" si="8"/>
        <v>0.51333333333333331</v>
      </c>
      <c r="G105" s="23">
        <f t="shared" si="9"/>
        <v>7.3</v>
      </c>
      <c r="H105" s="23"/>
      <c r="K105" s="17"/>
      <c r="M105"/>
      <c r="N105"/>
      <c r="O105"/>
      <c r="P105"/>
      <c r="Q105"/>
      <c r="R105"/>
      <c r="S105"/>
    </row>
    <row r="106" spans="1:19" x14ac:dyDescent="0.15">
      <c r="A106" s="16">
        <v>15</v>
      </c>
      <c r="B106" s="16">
        <v>15</v>
      </c>
      <c r="C106" s="16" t="str">
        <f t="shared" si="6"/>
        <v>Fürstenberg Weizen Hefe Dunkel, noire de type Ale, Allemagne, 500 ml</v>
      </c>
      <c r="D106" s="23">
        <f t="shared" si="7"/>
        <v>3.3</v>
      </c>
      <c r="E106" s="23">
        <f>'Bières du monde'!H27</f>
        <v>7</v>
      </c>
      <c r="F106" s="24">
        <f t="shared" si="8"/>
        <v>0.47142857142857142</v>
      </c>
      <c r="G106" s="23">
        <f t="shared" si="9"/>
        <v>3.7</v>
      </c>
      <c r="H106" s="23"/>
      <c r="K106" s="17"/>
      <c r="M106"/>
      <c r="N106"/>
      <c r="O106"/>
      <c r="P106"/>
      <c r="Q106"/>
      <c r="R106"/>
      <c r="S106"/>
    </row>
    <row r="107" spans="1:19" x14ac:dyDescent="0.15">
      <c r="A107" s="16">
        <v>16</v>
      </c>
      <c r="B107" s="16">
        <v>16</v>
      </c>
      <c r="C107" s="16" t="str">
        <f t="shared" si="6"/>
        <v>O'Hara's Irish Stout, noire de type Ale, Irlande, 500 ml</v>
      </c>
      <c r="D107" s="23">
        <f t="shared" si="7"/>
        <v>4.8</v>
      </c>
      <c r="E107" s="23">
        <f>'Bières du monde'!H28</f>
        <v>10</v>
      </c>
      <c r="F107" s="24">
        <f t="shared" si="8"/>
        <v>0.48</v>
      </c>
      <c r="G107" s="23">
        <f t="shared" si="9"/>
        <v>5.2</v>
      </c>
      <c r="H107" s="23"/>
      <c r="K107" s="17"/>
      <c r="M107"/>
      <c r="N107"/>
      <c r="O107"/>
      <c r="P107"/>
      <c r="Q107"/>
      <c r="R107"/>
      <c r="S107"/>
    </row>
    <row r="108" spans="1:19" x14ac:dyDescent="0.15">
      <c r="A108" s="16">
        <v>17</v>
      </c>
      <c r="B108" s="16">
        <v>17</v>
      </c>
      <c r="C108" s="16" t="str">
        <f t="shared" si="6"/>
        <v>Samson Dark Original, noire de type Lager, République Tchèque, 500 ml</v>
      </c>
      <c r="D108" s="23">
        <f t="shared" si="7"/>
        <v>2.95</v>
      </c>
      <c r="E108" s="23">
        <f>'Bières du monde'!H29</f>
        <v>6.25</v>
      </c>
      <c r="F108" s="24">
        <f t="shared" si="8"/>
        <v>0.47200000000000003</v>
      </c>
      <c r="G108" s="23">
        <f t="shared" si="9"/>
        <v>3.3</v>
      </c>
      <c r="H108" s="23"/>
      <c r="J108" s="16" t="s">
        <v>1</v>
      </c>
      <c r="K108" s="17"/>
      <c r="M108"/>
      <c r="N108"/>
      <c r="O108"/>
      <c r="P108"/>
      <c r="Q108"/>
      <c r="R108"/>
      <c r="S108"/>
    </row>
    <row r="109" spans="1:19" x14ac:dyDescent="0.15">
      <c r="A109" s="16">
        <v>18</v>
      </c>
      <c r="B109" s="16">
        <v>18</v>
      </c>
      <c r="C109" s="16" t="str">
        <f t="shared" si="6"/>
        <v>Estrella damm Lager, dorée de type Lager, Espagne, 500 ml</v>
      </c>
      <c r="D109" s="23">
        <f t="shared" si="7"/>
        <v>2.8</v>
      </c>
      <c r="E109" s="71">
        <f>'Bières du monde'!H32</f>
        <v>6.25</v>
      </c>
      <c r="F109" s="24">
        <f t="shared" si="8"/>
        <v>0.44799999999999995</v>
      </c>
      <c r="G109" s="23">
        <f t="shared" si="9"/>
        <v>3.45</v>
      </c>
      <c r="H109" s="23"/>
      <c r="K109" s="17"/>
      <c r="M109"/>
      <c r="N109"/>
      <c r="O109"/>
      <c r="P109"/>
      <c r="Q109"/>
      <c r="R109"/>
      <c r="S109"/>
    </row>
    <row r="110" spans="1:19" x14ac:dyDescent="0.15">
      <c r="A110" s="16">
        <v>19</v>
      </c>
      <c r="B110" s="16">
        <v>19</v>
      </c>
      <c r="C110" s="16" t="str">
        <f t="shared" si="6"/>
        <v>Zywiec, dorée de type Lager, Pologne, 500 ml</v>
      </c>
      <c r="D110" s="23">
        <f t="shared" si="7"/>
        <v>3.05</v>
      </c>
      <c r="E110" s="23">
        <f>'Bières du monde'!H33</f>
        <v>7</v>
      </c>
      <c r="F110" s="24">
        <f t="shared" si="8"/>
        <v>0.43571428571428567</v>
      </c>
      <c r="G110" s="23">
        <f t="shared" si="9"/>
        <v>3.95</v>
      </c>
      <c r="H110" s="23"/>
      <c r="K110" s="17"/>
      <c r="M110"/>
      <c r="N110"/>
      <c r="O110"/>
      <c r="P110"/>
      <c r="Q110"/>
      <c r="R110"/>
      <c r="S110"/>
    </row>
    <row r="111" spans="1:19" x14ac:dyDescent="0.15">
      <c r="A111" s="16">
        <v>20</v>
      </c>
      <c r="B111" s="16">
        <v>20</v>
      </c>
      <c r="C111" s="16" t="str">
        <f t="shared" si="6"/>
        <v>Iron Maiden Trooper, dorée de type Ale, Royaume Uni, 500 ml</v>
      </c>
      <c r="D111" s="23">
        <f t="shared" si="7"/>
        <v>5</v>
      </c>
      <c r="E111" s="23">
        <f>'Bières du monde'!H34</f>
        <v>10</v>
      </c>
      <c r="F111" s="24">
        <f t="shared" si="8"/>
        <v>0.5</v>
      </c>
      <c r="G111" s="23">
        <f t="shared" si="9"/>
        <v>5</v>
      </c>
      <c r="H111" s="23"/>
      <c r="K111" s="17"/>
      <c r="M111"/>
      <c r="N111"/>
      <c r="O111"/>
      <c r="P111"/>
      <c r="Q111"/>
      <c r="R111"/>
      <c r="S111"/>
    </row>
    <row r="112" spans="1:19" x14ac:dyDescent="0.15">
      <c r="A112" s="16">
        <v>21</v>
      </c>
      <c r="B112" s="16">
        <v>21</v>
      </c>
      <c r="C112" s="16" t="str">
        <f t="shared" si="6"/>
        <v>Aventinus forte, rousse de type Ale, Allemagne, 500 ml</v>
      </c>
      <c r="D112" s="23">
        <f t="shared" si="7"/>
        <v>3.5</v>
      </c>
      <c r="E112" s="23">
        <f>'Bières du monde'!H35</f>
        <v>7</v>
      </c>
      <c r="F112" s="24">
        <f t="shared" si="8"/>
        <v>0.5</v>
      </c>
      <c r="G112" s="23">
        <f t="shared" si="9"/>
        <v>3.5</v>
      </c>
      <c r="H112" s="23"/>
      <c r="K112" s="17"/>
      <c r="M112"/>
      <c r="N112"/>
      <c r="O112"/>
      <c r="P112"/>
      <c r="Q112"/>
      <c r="R112"/>
      <c r="S112"/>
    </row>
    <row r="113" spans="1:19" x14ac:dyDescent="0.15">
      <c r="A113" s="16">
        <v>22</v>
      </c>
      <c r="B113" s="16">
        <v>22</v>
      </c>
      <c r="C113" s="16" t="str">
        <f t="shared" si="6"/>
        <v>Faxe Red, rousse de type Lager, Danemark, 500 ml</v>
      </c>
      <c r="D113" s="23">
        <f t="shared" si="7"/>
        <v>2.6</v>
      </c>
      <c r="E113" s="71">
        <f>'Bières du monde'!H36</f>
        <v>6.25</v>
      </c>
      <c r="F113" s="24">
        <f t="shared" si="8"/>
        <v>0.41600000000000004</v>
      </c>
      <c r="G113" s="23">
        <f t="shared" si="9"/>
        <v>3.65</v>
      </c>
      <c r="H113" s="23"/>
      <c r="K113" s="17"/>
      <c r="M113"/>
      <c r="N113"/>
      <c r="O113"/>
      <c r="P113"/>
      <c r="Q113"/>
      <c r="R113"/>
      <c r="S113"/>
    </row>
    <row r="114" spans="1:19" x14ac:dyDescent="0.15">
      <c r="A114" s="16">
        <v>23</v>
      </c>
      <c r="B114" s="16">
        <v>23</v>
      </c>
      <c r="C114" s="16" t="str">
        <f t="shared" si="6"/>
        <v>L'Alchimiste Pale Ale, rousse de type Ale, Canada, 341 ml</v>
      </c>
      <c r="D114" s="23">
        <f t="shared" si="7"/>
        <v>2.85</v>
      </c>
      <c r="E114" s="71">
        <f>'Bières du monde'!H37</f>
        <v>6.25</v>
      </c>
      <c r="F114" s="24">
        <f t="shared" si="8"/>
        <v>0.45600000000000002</v>
      </c>
      <c r="G114" s="23">
        <f t="shared" si="9"/>
        <v>3.4</v>
      </c>
      <c r="H114" s="23"/>
      <c r="K114" s="17"/>
      <c r="M114"/>
      <c r="N114"/>
      <c r="O114"/>
      <c r="P114"/>
      <c r="Q114"/>
      <c r="R114"/>
      <c r="S114"/>
    </row>
    <row r="115" spans="1:19" x14ac:dyDescent="0.15">
      <c r="A115" s="16">
        <v>24</v>
      </c>
      <c r="B115" s="16">
        <v>24</v>
      </c>
      <c r="C115" s="16" t="str">
        <f t="shared" si="6"/>
        <v>Eggenberg Samichlaus extra forte, rousse de type Lager, Autriche, 330 ml</v>
      </c>
      <c r="D115" s="23">
        <f t="shared" si="7"/>
        <v>5.35</v>
      </c>
      <c r="E115" s="23">
        <f>'Bières du monde'!H38</f>
        <v>11</v>
      </c>
      <c r="F115" s="24">
        <f t="shared" si="8"/>
        <v>0.48636363636363633</v>
      </c>
      <c r="G115" s="23">
        <f t="shared" si="9"/>
        <v>5.65</v>
      </c>
      <c r="H115" s="23"/>
      <c r="K115" s="17"/>
      <c r="M115"/>
      <c r="N115"/>
      <c r="O115"/>
      <c r="P115"/>
      <c r="Q115"/>
      <c r="R115"/>
      <c r="S115"/>
    </row>
    <row r="116" spans="1:19" x14ac:dyDescent="0.15">
      <c r="D116" s="23"/>
      <c r="E116" s="23"/>
      <c r="F116" s="24"/>
      <c r="G116" s="23"/>
      <c r="H116" s="23"/>
      <c r="K116" s="17"/>
    </row>
    <row r="117" spans="1:19" ht="16" x14ac:dyDescent="0.3">
      <c r="C117" s="25" t="s">
        <v>49</v>
      </c>
      <c r="D117" s="28">
        <f>SUM(D92:D115)/B115</f>
        <v>4.3416666666666659</v>
      </c>
      <c r="E117" s="28">
        <f>SUM(E92:E115)/B115</f>
        <v>9.2291666666666661</v>
      </c>
      <c r="F117" s="29">
        <f>D117/E117</f>
        <v>0.47042889390519183</v>
      </c>
      <c r="G117" s="30">
        <f>E117-D117</f>
        <v>4.8875000000000002</v>
      </c>
      <c r="H117" s="30"/>
      <c r="K117" s="17"/>
    </row>
    <row r="118" spans="1:19" ht="14" thickBot="1" x14ac:dyDescent="0.2">
      <c r="E118" s="23"/>
      <c r="K118" s="17"/>
    </row>
    <row r="119" spans="1:19" ht="18" thickTop="1" thickBot="1" x14ac:dyDescent="0.35">
      <c r="B119" s="32"/>
      <c r="C119" s="33"/>
      <c r="D119" s="34"/>
      <c r="E119" s="34"/>
      <c r="F119" s="35"/>
      <c r="G119" s="34"/>
      <c r="H119" s="36"/>
      <c r="I119" s="37"/>
      <c r="L119"/>
    </row>
    <row r="120" spans="1:19" ht="15" thickTop="1" thickBot="1" x14ac:dyDescent="0.2">
      <c r="B120" s="38"/>
      <c r="C120" s="39"/>
      <c r="D120" s="40" t="s">
        <v>5</v>
      </c>
      <c r="E120" s="40" t="s">
        <v>6</v>
      </c>
      <c r="F120" s="41" t="s">
        <v>43</v>
      </c>
      <c r="G120" s="42" t="s">
        <v>40</v>
      </c>
      <c r="H120" s="43"/>
      <c r="I120" s="37"/>
      <c r="L120"/>
    </row>
    <row r="121" spans="1:19" ht="19" thickTop="1" x14ac:dyDescent="0.2">
      <c r="B121" s="38"/>
      <c r="C121" s="44" t="s">
        <v>39</v>
      </c>
      <c r="D121" s="45"/>
      <c r="E121" s="45"/>
      <c r="F121" s="46"/>
      <c r="G121" s="37"/>
      <c r="H121" s="47"/>
      <c r="I121" s="37"/>
      <c r="J121"/>
      <c r="K121"/>
      <c r="L121"/>
    </row>
    <row r="122" spans="1:19" ht="19" x14ac:dyDescent="0.35">
      <c r="B122" s="38"/>
      <c r="C122" s="39" t="s">
        <v>50</v>
      </c>
      <c r="D122" s="62">
        <f>+D117</f>
        <v>4.3416666666666659</v>
      </c>
      <c r="E122" s="63">
        <f>+E117</f>
        <v>9.2291666666666661</v>
      </c>
      <c r="F122" s="61">
        <f>+F117</f>
        <v>0.47042889390519183</v>
      </c>
      <c r="G122" s="62">
        <f>+G117</f>
        <v>4.8875000000000002</v>
      </c>
      <c r="H122" s="48"/>
      <c r="I122" s="37"/>
      <c r="J122"/>
      <c r="K122"/>
      <c r="L122"/>
    </row>
    <row r="123" spans="1:19" ht="17" thickBot="1" x14ac:dyDescent="0.25">
      <c r="B123" s="50"/>
      <c r="C123" s="51"/>
      <c r="D123" s="56"/>
      <c r="E123" s="56"/>
      <c r="F123" s="57"/>
      <c r="G123" s="58"/>
      <c r="H123" s="59"/>
      <c r="I123" s="37"/>
      <c r="J123"/>
      <c r="K123"/>
      <c r="L123"/>
    </row>
    <row r="124" spans="1:19" ht="17" thickTop="1" x14ac:dyDescent="0.2">
      <c r="A124" s="37"/>
      <c r="B124" s="37"/>
      <c r="C124" s="55"/>
      <c r="D124" s="55"/>
      <c r="E124" s="55"/>
      <c r="F124" s="55"/>
      <c r="G124" s="55"/>
      <c r="H124" s="49"/>
      <c r="I124" s="37"/>
      <c r="J124" s="55"/>
      <c r="K124"/>
      <c r="L124"/>
    </row>
    <row r="125" spans="1:19" ht="22" x14ac:dyDescent="0.25">
      <c r="C125" s="66" t="s">
        <v>54</v>
      </c>
      <c r="K125" s="17"/>
    </row>
    <row r="126" spans="1:19" ht="23" thickBot="1" x14ac:dyDescent="0.3">
      <c r="C126" s="18"/>
      <c r="K126" s="17"/>
    </row>
    <row r="127" spans="1:19" ht="23" thickTop="1" x14ac:dyDescent="0.25">
      <c r="C127" s="18"/>
      <c r="D127" s="72" t="s">
        <v>44</v>
      </c>
      <c r="E127" s="72" t="s">
        <v>45</v>
      </c>
      <c r="F127" s="72" t="s">
        <v>46</v>
      </c>
      <c r="G127" s="72" t="s">
        <v>47</v>
      </c>
      <c r="H127" s="19"/>
      <c r="K127" s="17"/>
    </row>
    <row r="128" spans="1:19" ht="22" x14ac:dyDescent="0.25">
      <c r="C128" s="18"/>
      <c r="D128" s="73"/>
      <c r="E128" s="75"/>
      <c r="F128" s="75"/>
      <c r="G128" s="75"/>
      <c r="H128" s="20"/>
      <c r="K128" s="17"/>
    </row>
    <row r="129" spans="1:12" ht="14" thickBot="1" x14ac:dyDescent="0.2">
      <c r="D129" s="74"/>
      <c r="E129" s="76"/>
      <c r="F129" s="76"/>
      <c r="G129" s="76"/>
      <c r="H129" s="20"/>
      <c r="K129" s="17"/>
    </row>
    <row r="130" spans="1:12" ht="14" thickTop="1" x14ac:dyDescent="0.15">
      <c r="D130" s="60"/>
      <c r="E130" s="20"/>
      <c r="F130" s="20"/>
      <c r="G130" s="20"/>
      <c r="H130" s="20"/>
      <c r="K130" s="17"/>
    </row>
    <row r="131" spans="1:12" ht="18" x14ac:dyDescent="0.2">
      <c r="C131" s="21" t="s">
        <v>7</v>
      </c>
      <c r="D131" s="22" t="s">
        <v>1</v>
      </c>
      <c r="E131" s="22" t="s">
        <v>1</v>
      </c>
      <c r="F131" s="22" t="s">
        <v>1</v>
      </c>
      <c r="G131" s="22" t="s">
        <v>1</v>
      </c>
      <c r="H131" s="22"/>
      <c r="J131" s="25" t="s">
        <v>41</v>
      </c>
      <c r="K131" s="17"/>
    </row>
    <row r="132" spans="1:12" ht="18" x14ac:dyDescent="0.2">
      <c r="C132" s="21"/>
      <c r="D132" s="22"/>
      <c r="E132" s="22"/>
      <c r="F132" s="22"/>
      <c r="G132" s="22"/>
      <c r="H132" s="22"/>
      <c r="K132" s="17"/>
    </row>
    <row r="133" spans="1:12" x14ac:dyDescent="0.15">
      <c r="A133" s="16">
        <v>1</v>
      </c>
      <c r="B133" s="16">
        <v>1</v>
      </c>
      <c r="C133" s="16" t="str">
        <f t="shared" ref="C133:C156" si="10">C92</f>
        <v>Duvel, blonde de type Ale, Belgique, 330 ml</v>
      </c>
      <c r="D133" s="23">
        <f t="shared" ref="D133:D156" si="11">D92</f>
        <v>3.45</v>
      </c>
      <c r="E133" s="23">
        <f>'Bières du monde'!I5</f>
        <v>8</v>
      </c>
      <c r="F133" s="24">
        <f>+D133/E133</f>
        <v>0.43125000000000002</v>
      </c>
      <c r="G133" s="23">
        <f>+E133-D133</f>
        <v>4.55</v>
      </c>
      <c r="H133" s="23"/>
      <c r="J133" s="25" t="s">
        <v>2</v>
      </c>
      <c r="K133" s="26">
        <f>D158</f>
        <v>4.3416666666666659</v>
      </c>
    </row>
    <row r="134" spans="1:12" x14ac:dyDescent="0.15">
      <c r="A134" s="16">
        <v>2</v>
      </c>
      <c r="B134" s="16">
        <v>2</v>
      </c>
      <c r="C134" s="16" t="str">
        <f t="shared" si="10"/>
        <v>LA 31, blonde de type Ale, Etats-Unis, 360 ml</v>
      </c>
      <c r="D134" s="23">
        <f t="shared" si="11"/>
        <v>3.7</v>
      </c>
      <c r="E134" s="23">
        <f>'Bières du monde'!I6</f>
        <v>9</v>
      </c>
      <c r="F134" s="24">
        <f t="shared" ref="F134:F156" si="12">+D134/E134</f>
        <v>0.41111111111111115</v>
      </c>
      <c r="G134" s="23">
        <f t="shared" ref="G134:G156" si="13">+E134-D134</f>
        <v>5.3</v>
      </c>
      <c r="H134" s="23"/>
      <c r="J134" s="25" t="s">
        <v>3</v>
      </c>
      <c r="K134" s="26">
        <f>E158</f>
        <v>9.2916666666666661</v>
      </c>
    </row>
    <row r="135" spans="1:12" x14ac:dyDescent="0.15">
      <c r="A135" s="16">
        <v>3</v>
      </c>
      <c r="B135" s="16">
        <v>3</v>
      </c>
      <c r="C135" s="16" t="str">
        <f t="shared" si="10"/>
        <v>Blanche de Bruxelles, blanche de type Ale, Belgique, 330 ml</v>
      </c>
      <c r="D135" s="23">
        <f t="shared" si="11"/>
        <v>2.6</v>
      </c>
      <c r="E135" s="23">
        <f>'Bières du monde'!I9</f>
        <v>6.25</v>
      </c>
      <c r="F135" s="24">
        <f t="shared" si="12"/>
        <v>0.41600000000000004</v>
      </c>
      <c r="G135" s="23">
        <f t="shared" si="13"/>
        <v>3.65</v>
      </c>
      <c r="H135" s="23"/>
      <c r="J135" s="25" t="s">
        <v>42</v>
      </c>
      <c r="K135" s="27">
        <f>F158</f>
        <v>0.46726457399103133</v>
      </c>
    </row>
    <row r="136" spans="1:12" x14ac:dyDescent="0.15">
      <c r="A136" s="16">
        <v>4</v>
      </c>
      <c r="B136" s="16">
        <v>4</v>
      </c>
      <c r="C136" s="16" t="str">
        <f t="shared" si="10"/>
        <v>Erdinger Weissbier, blanche de type Ale, Allemagne, 500 ml</v>
      </c>
      <c r="D136" s="23">
        <f t="shared" si="11"/>
        <v>3.25</v>
      </c>
      <c r="E136" s="71">
        <f>'Bières du monde'!I10</f>
        <v>7.25</v>
      </c>
      <c r="F136" s="24">
        <f t="shared" si="12"/>
        <v>0.44827586206896552</v>
      </c>
      <c r="G136" s="23">
        <f t="shared" si="13"/>
        <v>4</v>
      </c>
      <c r="H136" s="23"/>
      <c r="J136" s="25" t="s">
        <v>4</v>
      </c>
      <c r="K136" s="26">
        <f>G158</f>
        <v>4.95</v>
      </c>
    </row>
    <row r="137" spans="1:12" x14ac:dyDescent="0.15">
      <c r="A137" s="16">
        <v>5</v>
      </c>
      <c r="B137" s="16">
        <v>5</v>
      </c>
      <c r="C137" s="16" t="str">
        <f t="shared" si="10"/>
        <v>L'Alchimiste Witbier, blanche de type Ale, Canada, 341 ml</v>
      </c>
      <c r="D137" s="23">
        <f t="shared" si="11"/>
        <v>2.85</v>
      </c>
      <c r="E137" s="23">
        <f>'Bières du monde'!I11</f>
        <v>6.25</v>
      </c>
      <c r="F137" s="24">
        <f t="shared" si="12"/>
        <v>0.45600000000000002</v>
      </c>
      <c r="G137" s="23">
        <f t="shared" si="13"/>
        <v>3.4</v>
      </c>
      <c r="H137" s="23"/>
      <c r="J137" s="25" t="s">
        <v>48</v>
      </c>
      <c r="K137" s="54">
        <f>+E158/D158</f>
        <v>2.1401151631477928</v>
      </c>
      <c r="L137" s="22" t="s">
        <v>38</v>
      </c>
    </row>
    <row r="138" spans="1:12" x14ac:dyDescent="0.15">
      <c r="A138" s="16">
        <v>6</v>
      </c>
      <c r="B138" s="16">
        <v>6</v>
      </c>
      <c r="C138" s="16" t="str">
        <f t="shared" si="10"/>
        <v>Altiplano, blanche de type Ale, France, 330 ml</v>
      </c>
      <c r="D138" s="23">
        <f t="shared" si="11"/>
        <v>4.0999999999999996</v>
      </c>
      <c r="E138" s="23">
        <f>'Bières du monde'!I12</f>
        <v>9</v>
      </c>
      <c r="F138" s="24">
        <f t="shared" si="12"/>
        <v>0.45555555555555549</v>
      </c>
      <c r="G138" s="23">
        <f t="shared" si="13"/>
        <v>4.9000000000000004</v>
      </c>
      <c r="H138" s="23"/>
      <c r="K138" s="17"/>
    </row>
    <row r="139" spans="1:12" x14ac:dyDescent="0.15">
      <c r="A139" s="16">
        <v>7</v>
      </c>
      <c r="B139" s="16">
        <v>7</v>
      </c>
      <c r="C139" s="16" t="str">
        <f t="shared" si="10"/>
        <v>Maredsous Bière Forte D'Abbaye, brune de type Ale, Belgique, 330 ml</v>
      </c>
      <c r="D139" s="23">
        <f t="shared" si="11"/>
        <v>3.45</v>
      </c>
      <c r="E139" s="71">
        <f>'Bières du monde'!I15</f>
        <v>7.25</v>
      </c>
      <c r="F139" s="24">
        <f t="shared" si="12"/>
        <v>0.47586206896551725</v>
      </c>
      <c r="G139" s="23">
        <f t="shared" si="13"/>
        <v>3.8</v>
      </c>
      <c r="H139" s="23"/>
      <c r="K139" s="17"/>
    </row>
    <row r="140" spans="1:12" x14ac:dyDescent="0.15">
      <c r="A140" s="16">
        <v>8</v>
      </c>
      <c r="B140" s="16">
        <v>8</v>
      </c>
      <c r="C140" s="16" t="str">
        <f t="shared" si="10"/>
        <v>L'Amoszus Double, brune de type Ale, Canada, 750 ml</v>
      </c>
      <c r="D140" s="23">
        <f t="shared" si="11"/>
        <v>7.9</v>
      </c>
      <c r="E140" s="23">
        <f>'Bières du monde'!I16</f>
        <v>16</v>
      </c>
      <c r="F140" s="24">
        <f t="shared" si="12"/>
        <v>0.49375000000000002</v>
      </c>
      <c r="G140" s="23">
        <f t="shared" si="13"/>
        <v>8.1</v>
      </c>
      <c r="H140" s="23"/>
      <c r="K140" s="17"/>
    </row>
    <row r="141" spans="1:12" x14ac:dyDescent="0.15">
      <c r="A141" s="16">
        <v>9</v>
      </c>
      <c r="B141" s="16">
        <v>9</v>
      </c>
      <c r="C141" s="16" t="str">
        <f t="shared" si="10"/>
        <v>Samuel Smith's Nut Brown, brune de type Ale, Royaume Uni, 550 ml</v>
      </c>
      <c r="D141" s="23">
        <f t="shared" si="11"/>
        <v>4.4000000000000004</v>
      </c>
      <c r="E141" s="23">
        <f>'Bières du monde'!I17</f>
        <v>10</v>
      </c>
      <c r="F141" s="24">
        <f t="shared" si="12"/>
        <v>0.44000000000000006</v>
      </c>
      <c r="G141" s="23">
        <f t="shared" si="13"/>
        <v>5.6</v>
      </c>
      <c r="H141" s="23"/>
      <c r="K141" s="17"/>
    </row>
    <row r="142" spans="1:12" x14ac:dyDescent="0.15">
      <c r="A142" s="16">
        <v>10</v>
      </c>
      <c r="B142" s="16">
        <v>10</v>
      </c>
      <c r="C142" s="16" t="str">
        <f t="shared" si="10"/>
        <v>Orval, ambrée de type Ale, Belgique, 330 ml</v>
      </c>
      <c r="D142" s="23">
        <f t="shared" si="11"/>
        <v>3.6</v>
      </c>
      <c r="E142" s="23">
        <f>'Bières du monde'!I20</f>
        <v>8</v>
      </c>
      <c r="F142" s="24">
        <f t="shared" si="12"/>
        <v>0.45</v>
      </c>
      <c r="G142" s="23">
        <f t="shared" si="13"/>
        <v>4.4000000000000004</v>
      </c>
      <c r="H142" s="23"/>
      <c r="K142" s="17"/>
    </row>
    <row r="143" spans="1:12" x14ac:dyDescent="0.15">
      <c r="A143" s="16">
        <v>11</v>
      </c>
      <c r="B143" s="16">
        <v>11</v>
      </c>
      <c r="C143" s="16" t="str">
        <f t="shared" si="10"/>
        <v>San Biagio Monasta, ambrée de type Ale, Italie, 750 ml</v>
      </c>
      <c r="D143" s="23">
        <f t="shared" si="11"/>
        <v>14</v>
      </c>
      <c r="E143" s="23">
        <f>'Bières du monde'!I21</f>
        <v>28</v>
      </c>
      <c r="F143" s="24">
        <f t="shared" si="12"/>
        <v>0.5</v>
      </c>
      <c r="G143" s="23">
        <f t="shared" si="13"/>
        <v>14</v>
      </c>
      <c r="H143" s="23"/>
      <c r="K143" s="17"/>
    </row>
    <row r="144" spans="1:12" x14ac:dyDescent="0.15">
      <c r="A144" s="16">
        <v>12</v>
      </c>
      <c r="B144" s="16">
        <v>12</v>
      </c>
      <c r="C144" s="16" t="str">
        <f t="shared" si="10"/>
        <v>Petit-Sault Sœur Catherine IPA, ambrée de type Ale, Canada, 341 ml</v>
      </c>
      <c r="D144" s="23">
        <f t="shared" si="11"/>
        <v>3.1</v>
      </c>
      <c r="E144" s="71">
        <f>'Bières du monde'!I22</f>
        <v>7.25</v>
      </c>
      <c r="F144" s="24">
        <f t="shared" si="12"/>
        <v>0.42758620689655175</v>
      </c>
      <c r="G144" s="23">
        <f t="shared" si="13"/>
        <v>4.1500000000000004</v>
      </c>
      <c r="H144" s="23"/>
      <c r="K144" s="17"/>
    </row>
    <row r="145" spans="1:12" x14ac:dyDescent="0.15">
      <c r="A145" s="16">
        <v>13</v>
      </c>
      <c r="B145" s="16">
        <v>13</v>
      </c>
      <c r="C145" s="16" t="str">
        <f t="shared" si="10"/>
        <v>Fuller's Black Cab Stout, noire de type Ale, Royaume Uni, 500 ml</v>
      </c>
      <c r="D145" s="23">
        <f t="shared" si="11"/>
        <v>3.9</v>
      </c>
      <c r="E145" s="23">
        <f>'Bières du monde'!I25</f>
        <v>8</v>
      </c>
      <c r="F145" s="24">
        <f t="shared" si="12"/>
        <v>0.48749999999999999</v>
      </c>
      <c r="G145" s="23">
        <f t="shared" si="13"/>
        <v>4.0999999999999996</v>
      </c>
      <c r="H145" s="23"/>
      <c r="K145" s="17"/>
    </row>
    <row r="146" spans="1:12" x14ac:dyDescent="0.15">
      <c r="A146" s="16">
        <v>14</v>
      </c>
      <c r="B146" s="16">
        <v>14</v>
      </c>
      <c r="C146" s="16" t="str">
        <f t="shared" si="10"/>
        <v>McChouffe, noire de type Ale, Belgique, 750 ml</v>
      </c>
      <c r="D146" s="23">
        <f t="shared" si="11"/>
        <v>7.7</v>
      </c>
      <c r="E146" s="23">
        <f>'Bières du monde'!I26</f>
        <v>15</v>
      </c>
      <c r="F146" s="24">
        <f t="shared" si="12"/>
        <v>0.51333333333333331</v>
      </c>
      <c r="G146" s="23">
        <f t="shared" si="13"/>
        <v>7.3</v>
      </c>
      <c r="H146" s="23"/>
      <c r="K146" s="17"/>
    </row>
    <row r="147" spans="1:12" x14ac:dyDescent="0.15">
      <c r="A147" s="16">
        <v>15</v>
      </c>
      <c r="B147" s="16">
        <v>15</v>
      </c>
      <c r="C147" s="16" t="str">
        <f t="shared" si="10"/>
        <v>Fürstenberg Weizen Hefe Dunkel, noire de type Ale, Allemagne, 500 ml</v>
      </c>
      <c r="D147" s="23">
        <f t="shared" si="11"/>
        <v>3.3</v>
      </c>
      <c r="E147" s="71">
        <f>'Bières du monde'!I27</f>
        <v>7.25</v>
      </c>
      <c r="F147" s="24">
        <f t="shared" si="12"/>
        <v>0.45517241379310341</v>
      </c>
      <c r="G147" s="23">
        <f t="shared" si="13"/>
        <v>3.95</v>
      </c>
      <c r="H147" s="23"/>
      <c r="K147" s="17"/>
    </row>
    <row r="148" spans="1:12" x14ac:dyDescent="0.15">
      <c r="A148" s="16">
        <v>16</v>
      </c>
      <c r="B148" s="16">
        <v>16</v>
      </c>
      <c r="C148" s="16" t="str">
        <f t="shared" si="10"/>
        <v>O'Hara's Irish Stout, noire de type Ale, Irlande, 500 ml</v>
      </c>
      <c r="D148" s="23">
        <f t="shared" si="11"/>
        <v>4.8</v>
      </c>
      <c r="E148" s="23">
        <f>'Bières du monde'!I28</f>
        <v>10</v>
      </c>
      <c r="F148" s="24">
        <f t="shared" si="12"/>
        <v>0.48</v>
      </c>
      <c r="G148" s="23">
        <f t="shared" si="13"/>
        <v>5.2</v>
      </c>
      <c r="H148" s="23"/>
      <c r="K148" s="17"/>
    </row>
    <row r="149" spans="1:12" x14ac:dyDescent="0.15">
      <c r="A149" s="16">
        <v>17</v>
      </c>
      <c r="B149" s="16">
        <v>17</v>
      </c>
      <c r="C149" s="16" t="str">
        <f t="shared" si="10"/>
        <v>Samson Dark Original, noire de type Lager, République Tchèque, 500 ml</v>
      </c>
      <c r="D149" s="23">
        <f t="shared" si="11"/>
        <v>2.95</v>
      </c>
      <c r="E149" s="23">
        <f>'Bières du monde'!I29</f>
        <v>6.25</v>
      </c>
      <c r="F149" s="24">
        <f t="shared" si="12"/>
        <v>0.47200000000000003</v>
      </c>
      <c r="G149" s="23">
        <f t="shared" si="13"/>
        <v>3.3</v>
      </c>
      <c r="H149" s="23"/>
      <c r="J149" s="16" t="s">
        <v>1</v>
      </c>
      <c r="K149" s="17"/>
    </row>
    <row r="150" spans="1:12" x14ac:dyDescent="0.15">
      <c r="A150" s="16">
        <v>18</v>
      </c>
      <c r="B150" s="16">
        <v>18</v>
      </c>
      <c r="C150" s="16" t="str">
        <f t="shared" si="10"/>
        <v>Estrella damm Lager, dorée de type Lager, Espagne, 500 ml</v>
      </c>
      <c r="D150" s="23">
        <f t="shared" si="11"/>
        <v>2.8</v>
      </c>
      <c r="E150" s="23">
        <f>'Bières du monde'!I32</f>
        <v>6.25</v>
      </c>
      <c r="F150" s="24">
        <f t="shared" si="12"/>
        <v>0.44799999999999995</v>
      </c>
      <c r="G150" s="23">
        <f t="shared" si="13"/>
        <v>3.45</v>
      </c>
      <c r="H150" s="23"/>
      <c r="K150" s="17"/>
    </row>
    <row r="151" spans="1:12" x14ac:dyDescent="0.15">
      <c r="A151" s="16">
        <v>19</v>
      </c>
      <c r="B151" s="16">
        <v>19</v>
      </c>
      <c r="C151" s="16" t="str">
        <f t="shared" si="10"/>
        <v>Zywiec, dorée de type Lager, Pologne, 500 ml</v>
      </c>
      <c r="D151" s="23">
        <f t="shared" si="11"/>
        <v>3.05</v>
      </c>
      <c r="E151" s="71">
        <f>'Bières du monde'!I33</f>
        <v>7.25</v>
      </c>
      <c r="F151" s="24">
        <f t="shared" si="12"/>
        <v>0.42068965517241375</v>
      </c>
      <c r="G151" s="23">
        <f t="shared" si="13"/>
        <v>4.2</v>
      </c>
      <c r="H151" s="23"/>
      <c r="K151" s="17"/>
    </row>
    <row r="152" spans="1:12" x14ac:dyDescent="0.15">
      <c r="A152" s="16">
        <v>20</v>
      </c>
      <c r="B152" s="16">
        <v>20</v>
      </c>
      <c r="C152" s="16" t="str">
        <f t="shared" si="10"/>
        <v>Iron Maiden Trooper, dorée de type Ale, Royaume Uni, 500 ml</v>
      </c>
      <c r="D152" s="23">
        <f t="shared" si="11"/>
        <v>5</v>
      </c>
      <c r="E152" s="23">
        <f>'Bières du monde'!I34</f>
        <v>10</v>
      </c>
      <c r="F152" s="24">
        <f t="shared" si="12"/>
        <v>0.5</v>
      </c>
      <c r="G152" s="23">
        <f t="shared" si="13"/>
        <v>5</v>
      </c>
      <c r="H152" s="23"/>
      <c r="K152" s="17"/>
    </row>
    <row r="153" spans="1:12" x14ac:dyDescent="0.15">
      <c r="A153" s="16">
        <v>21</v>
      </c>
      <c r="B153" s="16">
        <v>21</v>
      </c>
      <c r="C153" s="16" t="str">
        <f t="shared" si="10"/>
        <v>Aventinus forte, rousse de type Ale, Allemagne, 500 ml</v>
      </c>
      <c r="D153" s="23">
        <f t="shared" si="11"/>
        <v>3.5</v>
      </c>
      <c r="E153" s="71">
        <f>'Bières du monde'!I35</f>
        <v>7.25</v>
      </c>
      <c r="F153" s="24">
        <f t="shared" si="12"/>
        <v>0.48275862068965519</v>
      </c>
      <c r="G153" s="23">
        <f t="shared" si="13"/>
        <v>3.75</v>
      </c>
      <c r="H153" s="23"/>
      <c r="K153" s="17"/>
    </row>
    <row r="154" spans="1:12" x14ac:dyDescent="0.15">
      <c r="A154" s="16">
        <v>22</v>
      </c>
      <c r="B154" s="16">
        <v>22</v>
      </c>
      <c r="C154" s="16" t="str">
        <f t="shared" si="10"/>
        <v>Faxe Red, rousse de type Lager, Danemark, 500 ml</v>
      </c>
      <c r="D154" s="23">
        <f t="shared" si="11"/>
        <v>2.6</v>
      </c>
      <c r="E154" s="23">
        <f>'Bières du monde'!I36</f>
        <v>6.25</v>
      </c>
      <c r="F154" s="24">
        <f t="shared" si="12"/>
        <v>0.41600000000000004</v>
      </c>
      <c r="G154" s="23">
        <f t="shared" si="13"/>
        <v>3.65</v>
      </c>
      <c r="H154" s="23"/>
      <c r="K154" s="17"/>
    </row>
    <row r="155" spans="1:12" x14ac:dyDescent="0.15">
      <c r="A155" s="16">
        <v>23</v>
      </c>
      <c r="B155" s="16">
        <v>23</v>
      </c>
      <c r="C155" s="16" t="str">
        <f t="shared" si="10"/>
        <v>L'Alchimiste Pale Ale, rousse de type Ale, Canada, 341 ml</v>
      </c>
      <c r="D155" s="23">
        <f t="shared" si="11"/>
        <v>2.85</v>
      </c>
      <c r="E155" s="23">
        <f>'Bières du monde'!I37</f>
        <v>6.25</v>
      </c>
      <c r="F155" s="24">
        <f t="shared" si="12"/>
        <v>0.45600000000000002</v>
      </c>
      <c r="G155" s="23">
        <f t="shared" si="13"/>
        <v>3.4</v>
      </c>
      <c r="H155" s="23"/>
      <c r="K155" s="17"/>
    </row>
    <row r="156" spans="1:12" x14ac:dyDescent="0.15">
      <c r="A156" s="16">
        <v>24</v>
      </c>
      <c r="B156" s="16">
        <v>24</v>
      </c>
      <c r="C156" s="16" t="str">
        <f t="shared" si="10"/>
        <v>Eggenberg Samichlaus extra forte, rousse de type Lager, Autriche, 330 ml</v>
      </c>
      <c r="D156" s="23">
        <f t="shared" si="11"/>
        <v>5.35</v>
      </c>
      <c r="E156" s="23">
        <f>'Bières du monde'!I38</f>
        <v>11</v>
      </c>
      <c r="F156" s="24">
        <f t="shared" si="12"/>
        <v>0.48636363636363633</v>
      </c>
      <c r="G156" s="23">
        <f t="shared" si="13"/>
        <v>5.65</v>
      </c>
      <c r="H156" s="23"/>
      <c r="K156" s="17"/>
    </row>
    <row r="157" spans="1:12" x14ac:dyDescent="0.15">
      <c r="D157" s="23"/>
      <c r="E157" s="23"/>
      <c r="F157" s="24"/>
      <c r="G157" s="23"/>
      <c r="H157" s="23"/>
      <c r="K157" s="17"/>
    </row>
    <row r="158" spans="1:12" ht="16" x14ac:dyDescent="0.3">
      <c r="C158" s="25" t="s">
        <v>49</v>
      </c>
      <c r="D158" s="28">
        <f>SUM(D133:D156)/B156</f>
        <v>4.3416666666666659</v>
      </c>
      <c r="E158" s="28">
        <f>SUM(E133:E156)/B156</f>
        <v>9.2916666666666661</v>
      </c>
      <c r="F158" s="29">
        <f>D158/E158</f>
        <v>0.46726457399103133</v>
      </c>
      <c r="G158" s="30">
        <f>E158-D158</f>
        <v>4.95</v>
      </c>
      <c r="H158" s="30"/>
      <c r="K158" s="17"/>
    </row>
    <row r="159" spans="1:12" ht="14" thickBot="1" x14ac:dyDescent="0.2">
      <c r="E159" s="23"/>
      <c r="K159" s="17"/>
    </row>
    <row r="160" spans="1:12" ht="18" thickTop="1" thickBot="1" x14ac:dyDescent="0.35">
      <c r="B160" s="32"/>
      <c r="C160" s="33"/>
      <c r="D160" s="34"/>
      <c r="E160" s="34"/>
      <c r="F160" s="35"/>
      <c r="G160" s="34"/>
      <c r="H160" s="36"/>
      <c r="I160" s="37"/>
      <c r="L160"/>
    </row>
    <row r="161" spans="1:12" ht="15" thickTop="1" thickBot="1" x14ac:dyDescent="0.2">
      <c r="B161" s="38"/>
      <c r="C161" s="39"/>
      <c r="D161" s="40" t="s">
        <v>5</v>
      </c>
      <c r="E161" s="40" t="s">
        <v>6</v>
      </c>
      <c r="F161" s="41" t="s">
        <v>43</v>
      </c>
      <c r="G161" s="42" t="s">
        <v>40</v>
      </c>
      <c r="H161" s="43"/>
      <c r="I161" s="37"/>
      <c r="L161"/>
    </row>
    <row r="162" spans="1:12" ht="19" thickTop="1" x14ac:dyDescent="0.2">
      <c r="B162" s="38"/>
      <c r="C162" s="44" t="s">
        <v>39</v>
      </c>
      <c r="D162" s="45"/>
      <c r="E162" s="45"/>
      <c r="F162" s="46"/>
      <c r="G162" s="37"/>
      <c r="H162" s="47"/>
      <c r="I162" s="37"/>
      <c r="J162"/>
      <c r="K162"/>
      <c r="L162"/>
    </row>
    <row r="163" spans="1:12" ht="19" x14ac:dyDescent="0.35">
      <c r="B163" s="38"/>
      <c r="C163" s="39" t="s">
        <v>50</v>
      </c>
      <c r="D163" s="62">
        <f>+D158</f>
        <v>4.3416666666666659</v>
      </c>
      <c r="E163" s="63">
        <f>+E158</f>
        <v>9.2916666666666661</v>
      </c>
      <c r="F163" s="61">
        <f>+F158</f>
        <v>0.46726457399103133</v>
      </c>
      <c r="G163" s="62">
        <f>+G158</f>
        <v>4.95</v>
      </c>
      <c r="H163" s="48"/>
      <c r="I163" s="37"/>
      <c r="J163"/>
      <c r="K163"/>
      <c r="L163"/>
    </row>
    <row r="164" spans="1:12" ht="17" thickBot="1" x14ac:dyDescent="0.25">
      <c r="B164" s="50"/>
      <c r="C164" s="51"/>
      <c r="D164" s="56"/>
      <c r="E164" s="56"/>
      <c r="F164" s="57"/>
      <c r="G164" s="58"/>
      <c r="H164" s="59"/>
      <c r="I164" s="37"/>
      <c r="J164"/>
      <c r="K164"/>
      <c r="L164"/>
    </row>
    <row r="165" spans="1:12" ht="17" thickTop="1" x14ac:dyDescent="0.2">
      <c r="A165" s="37"/>
      <c r="B165" s="37"/>
      <c r="C165" s="55"/>
      <c r="D165" s="55"/>
      <c r="E165" s="55"/>
      <c r="F165" s="55"/>
      <c r="G165" s="55"/>
      <c r="H165" s="49"/>
      <c r="I165" s="37"/>
      <c r="J165" s="55"/>
      <c r="K165"/>
      <c r="L165"/>
    </row>
  </sheetData>
  <mergeCells count="16">
    <mergeCell ref="D4:D6"/>
    <mergeCell ref="E4:E6"/>
    <mergeCell ref="F4:F6"/>
    <mergeCell ref="G4:G6"/>
    <mergeCell ref="D45:D47"/>
    <mergeCell ref="E45:E47"/>
    <mergeCell ref="F45:F47"/>
    <mergeCell ref="G45:G47"/>
    <mergeCell ref="D86:D88"/>
    <mergeCell ref="E86:E88"/>
    <mergeCell ref="F86:F88"/>
    <mergeCell ref="G86:G88"/>
    <mergeCell ref="D127:D129"/>
    <mergeCell ref="E127:E129"/>
    <mergeCell ref="F127:F129"/>
    <mergeCell ref="G127:G129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0"/>
  <sheetViews>
    <sheetView showGridLines="0" showZeros="0" view="pageLayout" topLeftCell="A7" zoomScale="160" zoomScalePageLayoutView="160" workbookViewId="0">
      <selection activeCell="I35" sqref="I35"/>
    </sheetView>
  </sheetViews>
  <sheetFormatPr baseColWidth="10" defaultRowHeight="13" x14ac:dyDescent="0.15"/>
  <cols>
    <col min="1" max="1" width="4.1640625" customWidth="1"/>
    <col min="2" max="2" width="7.1640625" customWidth="1"/>
    <col min="3" max="3" width="7.1640625" style="13" customWidth="1"/>
    <col min="4" max="4" width="54" customWidth="1"/>
    <col min="5" max="5" width="14" customWidth="1"/>
    <col min="7" max="9" width="9.6640625" bestFit="1" customWidth="1"/>
    <col min="10" max="11" width="10.33203125" customWidth="1"/>
    <col min="12" max="12" width="21.5" customWidth="1"/>
    <col min="13" max="13" width="5.83203125" customWidth="1"/>
  </cols>
  <sheetData>
    <row r="1" spans="2:9" ht="129.75" customHeight="1" x14ac:dyDescent="0.15">
      <c r="C1" s="1"/>
    </row>
    <row r="2" spans="2:9" ht="72" customHeight="1" x14ac:dyDescent="0.15">
      <c r="C2" s="2"/>
      <c r="E2" s="3" t="s">
        <v>0</v>
      </c>
      <c r="F2" s="53">
        <f>(F5+F6+F9+F10+F11+F12+F15+F16+F17+F20+F21+F22+F25+F26+F27+F28+F29+F32+F33+F34+F35+F36+F37+F38)/24</f>
        <v>9.1666666666666661</v>
      </c>
      <c r="G2" s="53">
        <f>(G5+G6+G9+G10+G11+G12+G15+G16+G17+G20+G21+G22+G25+G26+G27+G28+G29+G32+G33+G34+G35+G36+G37+G38)/24</f>
        <v>9.1979166666666661</v>
      </c>
      <c r="H2" s="53">
        <f>(H5+H6+H9+H10+H11+H12+H15+H16+H17+H20+H21+H22+H25+H26+H27+H28+H29+H32+H33+H34+H35+H36+H37+H38)/24</f>
        <v>9.2291666666666661</v>
      </c>
      <c r="I2" s="53">
        <f>(I5+I6+I9+I10+I11+I12+I15+I16+I17+I20+I21+I22+I25+I26+I27+I28+I29+I32+I33+I34+I35+I36+I37+I38)/24</f>
        <v>9.2916666666666661</v>
      </c>
    </row>
    <row r="3" spans="2:9" ht="12.75" customHeight="1" x14ac:dyDescent="0.15">
      <c r="C3" s="1"/>
      <c r="E3" s="4"/>
    </row>
    <row r="4" spans="2:9" ht="12.75" customHeight="1" x14ac:dyDescent="0.2">
      <c r="C4" s="5"/>
      <c r="D4" s="6" t="s">
        <v>8</v>
      </c>
      <c r="E4" s="7"/>
    </row>
    <row r="5" spans="2:9" ht="12.75" customHeight="1" x14ac:dyDescent="0.15">
      <c r="B5" s="8"/>
      <c r="C5" s="52" t="s">
        <v>1</v>
      </c>
      <c r="D5" s="9" t="s">
        <v>14</v>
      </c>
      <c r="E5" s="8"/>
      <c r="F5" s="65">
        <v>8</v>
      </c>
      <c r="G5" s="67">
        <f t="shared" ref="G5:I6" si="0">F5</f>
        <v>8</v>
      </c>
      <c r="H5" s="67">
        <f t="shared" si="0"/>
        <v>8</v>
      </c>
      <c r="I5" s="67">
        <f t="shared" si="0"/>
        <v>8</v>
      </c>
    </row>
    <row r="6" spans="2:9" ht="12.75" customHeight="1" x14ac:dyDescent="0.15">
      <c r="B6" s="8"/>
      <c r="C6" s="52" t="s">
        <v>1</v>
      </c>
      <c r="D6" s="9" t="s">
        <v>15</v>
      </c>
      <c r="E6" s="8"/>
      <c r="F6" s="65">
        <v>9</v>
      </c>
      <c r="G6" s="67">
        <f t="shared" si="0"/>
        <v>9</v>
      </c>
      <c r="H6" s="67">
        <f t="shared" si="0"/>
        <v>9</v>
      </c>
      <c r="I6" s="67">
        <f t="shared" si="0"/>
        <v>9</v>
      </c>
    </row>
    <row r="7" spans="2:9" ht="12.75" customHeight="1" x14ac:dyDescent="0.2">
      <c r="B7" s="8"/>
      <c r="C7" s="5"/>
      <c r="D7" s="10"/>
      <c r="E7" s="4"/>
      <c r="F7" s="68"/>
      <c r="G7" s="69"/>
      <c r="H7" s="69"/>
      <c r="I7" s="69"/>
    </row>
    <row r="8" spans="2:9" ht="12.75" customHeight="1" x14ac:dyDescent="0.2">
      <c r="B8" s="8"/>
      <c r="C8" s="5"/>
      <c r="D8" s="6" t="s">
        <v>9</v>
      </c>
      <c r="E8" s="7"/>
      <c r="F8" s="68"/>
      <c r="G8" s="69"/>
      <c r="H8" s="69"/>
      <c r="I8" s="69"/>
    </row>
    <row r="9" spans="2:9" ht="12.75" customHeight="1" x14ac:dyDescent="0.15">
      <c r="B9" s="8"/>
      <c r="C9" s="52" t="s">
        <v>1</v>
      </c>
      <c r="D9" s="9" t="s">
        <v>16</v>
      </c>
      <c r="E9" s="8"/>
      <c r="F9" s="65">
        <v>6</v>
      </c>
      <c r="G9" s="70">
        <v>6.25</v>
      </c>
      <c r="H9" s="67">
        <f>G9</f>
        <v>6.25</v>
      </c>
      <c r="I9" s="67">
        <f>H9</f>
        <v>6.25</v>
      </c>
    </row>
    <row r="10" spans="2:9" ht="12.75" customHeight="1" x14ac:dyDescent="0.15">
      <c r="B10" s="4"/>
      <c r="C10" s="52" t="s">
        <v>1</v>
      </c>
      <c r="D10" s="9" t="s">
        <v>17</v>
      </c>
      <c r="E10" s="8"/>
      <c r="F10" s="65">
        <v>7</v>
      </c>
      <c r="G10" s="67">
        <f>F10</f>
        <v>7</v>
      </c>
      <c r="H10" s="67">
        <f>G10</f>
        <v>7</v>
      </c>
      <c r="I10" s="70">
        <v>7.25</v>
      </c>
    </row>
    <row r="11" spans="2:9" ht="12.75" customHeight="1" x14ac:dyDescent="0.2">
      <c r="B11" s="7"/>
      <c r="C11" s="52" t="s">
        <v>1</v>
      </c>
      <c r="D11" s="9" t="s">
        <v>18</v>
      </c>
      <c r="E11" s="8"/>
      <c r="F11" s="65">
        <v>6</v>
      </c>
      <c r="G11" s="70">
        <v>6.25</v>
      </c>
      <c r="H11" s="67">
        <f>G11</f>
        <v>6.25</v>
      </c>
      <c r="I11" s="67">
        <f>H11</f>
        <v>6.25</v>
      </c>
    </row>
    <row r="12" spans="2:9" ht="12.75" customHeight="1" x14ac:dyDescent="0.15">
      <c r="B12" s="8"/>
      <c r="C12" s="52" t="s">
        <v>1</v>
      </c>
      <c r="D12" s="9" t="s">
        <v>19</v>
      </c>
      <c r="E12" s="8"/>
      <c r="F12" s="64">
        <v>9</v>
      </c>
      <c r="G12" s="67">
        <f>F12</f>
        <v>9</v>
      </c>
      <c r="H12" s="67">
        <f>G12</f>
        <v>9</v>
      </c>
      <c r="I12" s="67">
        <f>H12</f>
        <v>9</v>
      </c>
    </row>
    <row r="13" spans="2:9" ht="12.75" customHeight="1" x14ac:dyDescent="0.2">
      <c r="C13" s="5"/>
      <c r="D13" s="10"/>
      <c r="E13" s="4"/>
      <c r="F13" s="68"/>
      <c r="G13" s="69"/>
      <c r="H13" s="69"/>
      <c r="I13" s="69"/>
    </row>
    <row r="14" spans="2:9" ht="12.75" customHeight="1" x14ac:dyDescent="0.2">
      <c r="C14" s="5"/>
      <c r="D14" s="6" t="s">
        <v>10</v>
      </c>
      <c r="E14" s="7"/>
      <c r="F14" s="68"/>
      <c r="G14" s="69"/>
      <c r="H14" s="69"/>
      <c r="I14" s="69"/>
    </row>
    <row r="15" spans="2:9" ht="12.75" customHeight="1" x14ac:dyDescent="0.15">
      <c r="C15" s="52" t="s">
        <v>1</v>
      </c>
      <c r="D15" s="9" t="s">
        <v>20</v>
      </c>
      <c r="E15" s="8"/>
      <c r="F15" s="65">
        <v>7</v>
      </c>
      <c r="G15" s="67">
        <f t="shared" ref="G15:H17" si="1">F15</f>
        <v>7</v>
      </c>
      <c r="H15" s="67">
        <f t="shared" si="1"/>
        <v>7</v>
      </c>
      <c r="I15" s="70">
        <v>7.25</v>
      </c>
    </row>
    <row r="16" spans="2:9" ht="12.75" customHeight="1" x14ac:dyDescent="0.15">
      <c r="C16" s="52" t="s">
        <v>1</v>
      </c>
      <c r="D16" s="9" t="s">
        <v>21</v>
      </c>
      <c r="E16" s="8"/>
      <c r="F16" s="65">
        <v>16</v>
      </c>
      <c r="G16" s="67">
        <f t="shared" si="1"/>
        <v>16</v>
      </c>
      <c r="H16" s="67">
        <f t="shared" si="1"/>
        <v>16</v>
      </c>
      <c r="I16" s="67">
        <f>H16</f>
        <v>16</v>
      </c>
    </row>
    <row r="17" spans="3:9" ht="12.75" customHeight="1" x14ac:dyDescent="0.15">
      <c r="C17" s="52" t="s">
        <v>1</v>
      </c>
      <c r="D17" s="9" t="s">
        <v>22</v>
      </c>
      <c r="E17" s="8"/>
      <c r="F17" s="65">
        <v>10</v>
      </c>
      <c r="G17" s="67">
        <f t="shared" si="1"/>
        <v>10</v>
      </c>
      <c r="H17" s="67">
        <f t="shared" si="1"/>
        <v>10</v>
      </c>
      <c r="I17" s="67">
        <f>H17</f>
        <v>10</v>
      </c>
    </row>
    <row r="18" spans="3:9" ht="12.75" customHeight="1" x14ac:dyDescent="0.2">
      <c r="C18" s="5"/>
      <c r="D18" s="10"/>
      <c r="E18" s="4"/>
      <c r="F18" s="68"/>
      <c r="G18" s="69"/>
      <c r="H18" s="69"/>
      <c r="I18" s="69"/>
    </row>
    <row r="19" spans="3:9" ht="12.75" customHeight="1" x14ac:dyDescent="0.2">
      <c r="C19" s="5"/>
      <c r="D19" s="6" t="s">
        <v>11</v>
      </c>
      <c r="E19" s="7"/>
      <c r="F19" s="68"/>
      <c r="G19" s="69"/>
      <c r="H19" s="69"/>
      <c r="I19" s="69"/>
    </row>
    <row r="20" spans="3:9" ht="12.75" customHeight="1" x14ac:dyDescent="0.15">
      <c r="C20" s="52" t="s">
        <v>1</v>
      </c>
      <c r="D20" s="9" t="s">
        <v>23</v>
      </c>
      <c r="E20" s="8"/>
      <c r="F20" s="65">
        <v>8</v>
      </c>
      <c r="G20" s="67">
        <f t="shared" ref="G20:I21" si="2">F20</f>
        <v>8</v>
      </c>
      <c r="H20" s="67">
        <f t="shared" si="2"/>
        <v>8</v>
      </c>
      <c r="I20" s="67">
        <f t="shared" si="2"/>
        <v>8</v>
      </c>
    </row>
    <row r="21" spans="3:9" ht="12.75" customHeight="1" x14ac:dyDescent="0.15">
      <c r="C21" s="52" t="s">
        <v>1</v>
      </c>
      <c r="D21" s="9" t="s">
        <v>24</v>
      </c>
      <c r="E21" s="8"/>
      <c r="F21" s="65">
        <v>28</v>
      </c>
      <c r="G21" s="67">
        <f t="shared" si="2"/>
        <v>28</v>
      </c>
      <c r="H21" s="67">
        <f t="shared" si="2"/>
        <v>28</v>
      </c>
      <c r="I21" s="67">
        <f t="shared" si="2"/>
        <v>28</v>
      </c>
    </row>
    <row r="22" spans="3:9" ht="12.75" customHeight="1" x14ac:dyDescent="0.15">
      <c r="C22" s="52" t="s">
        <v>1</v>
      </c>
      <c r="D22" s="9" t="s">
        <v>25</v>
      </c>
      <c r="E22" s="8"/>
      <c r="F22" s="65">
        <v>7</v>
      </c>
      <c r="G22" s="67">
        <f>F22</f>
        <v>7</v>
      </c>
      <c r="H22" s="67">
        <f>G22</f>
        <v>7</v>
      </c>
      <c r="I22" s="70">
        <v>7.25</v>
      </c>
    </row>
    <row r="23" spans="3:9" ht="12.75" customHeight="1" x14ac:dyDescent="0.2">
      <c r="C23" s="5"/>
      <c r="D23" s="10"/>
      <c r="E23" s="4"/>
      <c r="F23" s="68"/>
      <c r="G23" s="69"/>
      <c r="H23" s="69"/>
      <c r="I23" s="69"/>
    </row>
    <row r="24" spans="3:9" ht="12.75" customHeight="1" x14ac:dyDescent="0.2">
      <c r="C24" s="5"/>
      <c r="D24" s="6" t="s">
        <v>12</v>
      </c>
      <c r="E24" s="7"/>
      <c r="F24" s="68"/>
      <c r="G24" s="69"/>
      <c r="H24" s="69"/>
      <c r="I24" s="69"/>
    </row>
    <row r="25" spans="3:9" ht="12.75" customHeight="1" x14ac:dyDescent="0.15">
      <c r="C25" s="52" t="s">
        <v>1</v>
      </c>
      <c r="D25" s="9" t="s">
        <v>26</v>
      </c>
      <c r="E25" s="8"/>
      <c r="F25" s="65">
        <v>8</v>
      </c>
      <c r="G25" s="67">
        <f t="shared" ref="G25:I26" si="3">F25</f>
        <v>8</v>
      </c>
      <c r="H25" s="67">
        <f t="shared" si="3"/>
        <v>8</v>
      </c>
      <c r="I25" s="67">
        <f t="shared" si="3"/>
        <v>8</v>
      </c>
    </row>
    <row r="26" spans="3:9" ht="12.75" customHeight="1" x14ac:dyDescent="0.15">
      <c r="C26" s="52" t="s">
        <v>1</v>
      </c>
      <c r="D26" s="9" t="s">
        <v>27</v>
      </c>
      <c r="E26" s="8"/>
      <c r="F26" s="65">
        <v>15</v>
      </c>
      <c r="G26" s="67">
        <f t="shared" si="3"/>
        <v>15</v>
      </c>
      <c r="H26" s="67">
        <f t="shared" si="3"/>
        <v>15</v>
      </c>
      <c r="I26" s="67">
        <f t="shared" si="3"/>
        <v>15</v>
      </c>
    </row>
    <row r="27" spans="3:9" ht="12.75" customHeight="1" x14ac:dyDescent="0.15">
      <c r="C27" s="52" t="s">
        <v>1</v>
      </c>
      <c r="D27" s="9" t="s">
        <v>28</v>
      </c>
      <c r="E27" s="8"/>
      <c r="F27" s="65">
        <v>7</v>
      </c>
      <c r="G27" s="67">
        <f>F27</f>
        <v>7</v>
      </c>
      <c r="H27" s="67">
        <f>G27</f>
        <v>7</v>
      </c>
      <c r="I27" s="70">
        <v>7.25</v>
      </c>
    </row>
    <row r="28" spans="3:9" ht="12.75" customHeight="1" x14ac:dyDescent="0.15">
      <c r="C28" s="52" t="s">
        <v>1</v>
      </c>
      <c r="D28" s="9" t="s">
        <v>29</v>
      </c>
      <c r="E28" s="8"/>
      <c r="F28" s="65">
        <v>10</v>
      </c>
      <c r="G28" s="67">
        <f>F28</f>
        <v>10</v>
      </c>
      <c r="H28" s="67">
        <f>G28</f>
        <v>10</v>
      </c>
      <c r="I28" s="67">
        <f>H28</f>
        <v>10</v>
      </c>
    </row>
    <row r="29" spans="3:9" ht="12.75" customHeight="1" x14ac:dyDescent="0.15">
      <c r="C29" s="52" t="s">
        <v>1</v>
      </c>
      <c r="D29" s="9" t="s">
        <v>30</v>
      </c>
      <c r="E29" s="8"/>
      <c r="F29" s="65">
        <v>6</v>
      </c>
      <c r="G29" s="67">
        <v>6.25</v>
      </c>
      <c r="H29" s="67">
        <f>G29</f>
        <v>6.25</v>
      </c>
      <c r="I29" s="67">
        <f>H29</f>
        <v>6.25</v>
      </c>
    </row>
    <row r="30" spans="3:9" ht="12.75" customHeight="1" x14ac:dyDescent="0.2">
      <c r="C30" s="5"/>
      <c r="D30" s="11"/>
      <c r="E30" s="4"/>
      <c r="F30" s="68"/>
      <c r="G30" s="69"/>
      <c r="H30" s="69"/>
      <c r="I30" s="69"/>
    </row>
    <row r="31" spans="3:9" ht="12.75" customHeight="1" x14ac:dyDescent="0.2">
      <c r="C31" s="5"/>
      <c r="D31" s="6" t="s">
        <v>13</v>
      </c>
      <c r="E31" s="7"/>
      <c r="F31" s="68"/>
      <c r="G31" s="69"/>
      <c r="H31" s="69"/>
      <c r="I31" s="69"/>
    </row>
    <row r="32" spans="3:9" ht="12.75" customHeight="1" x14ac:dyDescent="0.15">
      <c r="C32" s="52" t="s">
        <v>1</v>
      </c>
      <c r="D32" s="9" t="s">
        <v>31</v>
      </c>
      <c r="E32" s="8"/>
      <c r="F32" s="65">
        <v>6</v>
      </c>
      <c r="G32" s="67">
        <f t="shared" ref="G32:G38" si="4">F32</f>
        <v>6</v>
      </c>
      <c r="H32" s="70">
        <v>6.25</v>
      </c>
      <c r="I32" s="67">
        <f>H32</f>
        <v>6.25</v>
      </c>
    </row>
    <row r="33" spans="3:9" ht="12.75" customHeight="1" x14ac:dyDescent="0.15">
      <c r="C33" s="52" t="s">
        <v>1</v>
      </c>
      <c r="D33" s="9" t="s">
        <v>32</v>
      </c>
      <c r="E33" s="8"/>
      <c r="F33" s="65">
        <v>7</v>
      </c>
      <c r="G33" s="67">
        <f t="shared" si="4"/>
        <v>7</v>
      </c>
      <c r="H33" s="67">
        <f>G33</f>
        <v>7</v>
      </c>
      <c r="I33" s="70">
        <v>7.25</v>
      </c>
    </row>
    <row r="34" spans="3:9" ht="12.75" customHeight="1" x14ac:dyDescent="0.15">
      <c r="C34" s="52" t="s">
        <v>1</v>
      </c>
      <c r="D34" s="9" t="s">
        <v>33</v>
      </c>
      <c r="E34" s="8"/>
      <c r="F34" s="65">
        <v>10</v>
      </c>
      <c r="G34" s="67">
        <f t="shared" si="4"/>
        <v>10</v>
      </c>
      <c r="H34" s="67">
        <f>G34</f>
        <v>10</v>
      </c>
      <c r="I34" s="67">
        <f>H34</f>
        <v>10</v>
      </c>
    </row>
    <row r="35" spans="3:9" ht="12.75" customHeight="1" x14ac:dyDescent="0.15">
      <c r="C35" s="52" t="s">
        <v>1</v>
      </c>
      <c r="D35" s="9" t="s">
        <v>34</v>
      </c>
      <c r="E35" s="8"/>
      <c r="F35" s="65">
        <v>7</v>
      </c>
      <c r="G35" s="67">
        <f t="shared" si="4"/>
        <v>7</v>
      </c>
      <c r="H35" s="67">
        <f>G35</f>
        <v>7</v>
      </c>
      <c r="I35" s="70">
        <v>7.25</v>
      </c>
    </row>
    <row r="36" spans="3:9" ht="12.75" customHeight="1" x14ac:dyDescent="0.15">
      <c r="C36" s="52" t="s">
        <v>1</v>
      </c>
      <c r="D36" s="9" t="s">
        <v>35</v>
      </c>
      <c r="E36" s="8"/>
      <c r="F36" s="65">
        <v>6</v>
      </c>
      <c r="G36" s="67">
        <f t="shared" si="4"/>
        <v>6</v>
      </c>
      <c r="H36" s="70">
        <v>6.25</v>
      </c>
      <c r="I36" s="67">
        <f>H36</f>
        <v>6.25</v>
      </c>
    </row>
    <row r="37" spans="3:9" ht="12.75" customHeight="1" x14ac:dyDescent="0.15">
      <c r="C37" s="52" t="s">
        <v>1</v>
      </c>
      <c r="D37" s="9" t="s">
        <v>36</v>
      </c>
      <c r="E37" s="8"/>
      <c r="F37" s="65">
        <v>6</v>
      </c>
      <c r="G37" s="67">
        <f t="shared" si="4"/>
        <v>6</v>
      </c>
      <c r="H37" s="70">
        <v>6.25</v>
      </c>
      <c r="I37" s="67">
        <f>H37</f>
        <v>6.25</v>
      </c>
    </row>
    <row r="38" spans="3:9" ht="12.75" customHeight="1" x14ac:dyDescent="0.15">
      <c r="C38" s="52" t="s">
        <v>1</v>
      </c>
      <c r="D38" s="9" t="s">
        <v>37</v>
      </c>
      <c r="E38" s="8"/>
      <c r="F38" s="65">
        <v>11</v>
      </c>
      <c r="G38" s="67">
        <f t="shared" si="4"/>
        <v>11</v>
      </c>
      <c r="H38" s="67">
        <f>G38</f>
        <v>11</v>
      </c>
      <c r="I38" s="67">
        <f>H38</f>
        <v>11</v>
      </c>
    </row>
    <row r="39" spans="3:9" ht="12.75" customHeight="1" x14ac:dyDescent="0.2">
      <c r="C39" s="5"/>
      <c r="D39" s="11"/>
      <c r="E39" s="4"/>
      <c r="F39" s="4" t="s">
        <v>1</v>
      </c>
    </row>
    <row r="40" spans="3:9" ht="12.75" customHeight="1" x14ac:dyDescent="0.2">
      <c r="C40" s="5"/>
      <c r="E40" s="7"/>
    </row>
    <row r="41" spans="3:9" ht="12.75" customHeight="1" x14ac:dyDescent="0.15">
      <c r="C41" s="5"/>
      <c r="D41" s="12"/>
      <c r="E41" s="8"/>
      <c r="F41" s="8"/>
    </row>
    <row r="42" spans="3:9" ht="12.75" customHeight="1" x14ac:dyDescent="0.15">
      <c r="C42" s="5"/>
      <c r="D42" s="12"/>
      <c r="E42" s="8"/>
      <c r="F42" s="8"/>
    </row>
    <row r="43" spans="3:9" ht="12.75" customHeight="1" x14ac:dyDescent="0.15">
      <c r="C43" s="5"/>
      <c r="D43" s="12"/>
      <c r="E43" s="8"/>
      <c r="F43" s="8"/>
    </row>
    <row r="44" spans="3:9" ht="12.75" customHeight="1" x14ac:dyDescent="0.15">
      <c r="C44" s="5"/>
      <c r="D44" s="12"/>
      <c r="E44" s="8"/>
      <c r="F44" s="8"/>
    </row>
    <row r="45" spans="3:9" ht="12.75" customHeight="1" x14ac:dyDescent="0.15">
      <c r="C45" s="5"/>
      <c r="D45" s="12"/>
      <c r="E45" s="8"/>
      <c r="F45" s="8"/>
    </row>
    <row r="46" spans="3:9" ht="12.75" customHeight="1" x14ac:dyDescent="0.15">
      <c r="C46" s="5"/>
      <c r="D46" s="12"/>
      <c r="E46" s="8"/>
      <c r="F46" s="8"/>
    </row>
    <row r="47" spans="3:9" ht="12.75" customHeight="1" x14ac:dyDescent="0.15">
      <c r="C47" s="5"/>
      <c r="D47" s="12"/>
      <c r="E47" s="8"/>
      <c r="F47" s="8"/>
    </row>
    <row r="48" spans="3:9" ht="12.75" customHeight="1" x14ac:dyDescent="0.2">
      <c r="D48" s="11"/>
      <c r="E48" s="7"/>
      <c r="F48" s="7"/>
    </row>
    <row r="49" spans="4:6" ht="12.75" customHeight="1" x14ac:dyDescent="0.2">
      <c r="E49" s="7"/>
    </row>
    <row r="50" spans="4:6" ht="12.75" customHeight="1" x14ac:dyDescent="0.15">
      <c r="D50" s="12"/>
      <c r="E50" s="8"/>
      <c r="F50" s="8"/>
    </row>
    <row r="51" spans="4:6" ht="12.75" customHeight="1" x14ac:dyDescent="0.2">
      <c r="D51" s="11"/>
      <c r="E51" s="4"/>
      <c r="F51" s="4"/>
    </row>
    <row r="52" spans="4:6" ht="12.75" customHeight="1" x14ac:dyDescent="0.2">
      <c r="E52" s="7"/>
    </row>
    <row r="53" spans="4:6" ht="12.75" customHeight="1" x14ac:dyDescent="0.15">
      <c r="D53" s="12"/>
      <c r="E53" s="8"/>
      <c r="F53" s="8"/>
    </row>
    <row r="54" spans="4:6" ht="12.75" customHeight="1" x14ac:dyDescent="0.3">
      <c r="D54" s="14"/>
      <c r="E54" s="4"/>
      <c r="F54" s="4"/>
    </row>
    <row r="55" spans="4:6" ht="12.75" customHeight="1" x14ac:dyDescent="0.15">
      <c r="E55" s="4"/>
      <c r="F55" s="4"/>
    </row>
    <row r="56" spans="4:6" ht="12.75" customHeight="1" x14ac:dyDescent="0.2">
      <c r="D56" s="15"/>
      <c r="E56" s="7"/>
    </row>
    <row r="57" spans="4:6" ht="12.75" customHeight="1" x14ac:dyDescent="0.15">
      <c r="D57" s="12"/>
      <c r="E57" s="8"/>
      <c r="F57" s="8"/>
    </row>
    <row r="58" spans="4:6" ht="14" x14ac:dyDescent="0.15">
      <c r="D58" s="12"/>
      <c r="E58" s="8"/>
      <c r="F58" s="8"/>
    </row>
    <row r="59" spans="4:6" ht="14" x14ac:dyDescent="0.15">
      <c r="D59" s="12"/>
      <c r="E59" s="8"/>
      <c r="F59" s="8"/>
    </row>
    <row r="60" spans="4:6" ht="14" x14ac:dyDescent="0.15">
      <c r="D60" s="12"/>
      <c r="E60" s="8"/>
      <c r="F60" s="8"/>
    </row>
  </sheetData>
  <phoneticPr fontId="21" type="noConversion"/>
  <hyperlinks>
    <hyperlink ref="E2" r:id="rId1" xr:uid="{00000000-0004-0000-0100-000000000000}"/>
  </hyperlinks>
  <printOptions horizontalCentered="1" verticalCentered="1"/>
  <pageMargins left="0.19685039370078741" right="0.19685039370078741" top="0.11811023622047245" bottom="0.19685039370078741" header="0" footer="0"/>
  <pageSetup orientation="portrait" horizontalDpi="4294967292" verticalDpi="4294967292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CmO, PmO, FCmO</vt:lpstr>
      <vt:lpstr>Bières du monde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cp:lastPrinted>2017-10-11T15:25:47Z</cp:lastPrinted>
  <dcterms:created xsi:type="dcterms:W3CDTF">2017-10-11T14:18:30Z</dcterms:created>
  <dcterms:modified xsi:type="dcterms:W3CDTF">2021-04-21T22:11:52Z</dcterms:modified>
</cp:coreProperties>
</file>