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Auberge Chez Christian/"/>
    </mc:Choice>
  </mc:AlternateContent>
  <xr:revisionPtr revIDLastSave="0" documentId="8_{CCDCA532-54F4-E24B-A719-6D48B43D6E35}" xr6:coauthVersionLast="47" xr6:coauthVersionMax="47" xr10:uidLastSave="{00000000-0000-0000-0000-000000000000}"/>
  <bookViews>
    <workbookView xWindow="0" yWindow="500" windowWidth="51200" windowHeight="20540" tabRatio="500" xr2:uid="{00000000-000D-0000-FFFF-FFFF00000000}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H9" i="1"/>
  <c r="H8" i="1"/>
  <c r="I15" i="1" l="1"/>
  <c r="H11" i="1"/>
  <c r="E11" i="1" s="1"/>
  <c r="H14" i="1"/>
  <c r="H13" i="1"/>
  <c r="H12" i="1"/>
  <c r="E14" i="1" l="1"/>
  <c r="E13" i="1"/>
  <c r="E12" i="1"/>
  <c r="E15" i="1" s="1"/>
  <c r="F11" i="1" s="1"/>
  <c r="F14" i="1" l="1"/>
  <c r="F12" i="1" l="1"/>
  <c r="C9" i="1"/>
  <c r="F6" i="1"/>
  <c r="F13" i="1"/>
  <c r="H15" i="1"/>
  <c r="H29" i="1" l="1"/>
  <c r="E29" i="1" s="1"/>
  <c r="F29" i="1" s="1"/>
  <c r="H33" i="1"/>
  <c r="E33" i="1" s="1"/>
  <c r="F33" i="1" s="1"/>
  <c r="H35" i="1"/>
  <c r="H30" i="1"/>
  <c r="E30" i="1" s="1"/>
  <c r="F30" i="1" s="1"/>
  <c r="H32" i="1"/>
  <c r="H34" i="1"/>
  <c r="H28" i="1"/>
  <c r="H31" i="1"/>
  <c r="I6" i="1"/>
  <c r="H22" i="1"/>
  <c r="H20" i="1" s="1"/>
  <c r="I20" i="1" s="1"/>
  <c r="H41" i="1"/>
  <c r="E41" i="1" s="1"/>
  <c r="F41" i="1" s="1"/>
  <c r="H40" i="1"/>
  <c r="E40" i="1" s="1"/>
  <c r="F40" i="1" s="1"/>
  <c r="F15" i="1"/>
  <c r="H17" i="1"/>
  <c r="E31" i="1" l="1"/>
  <c r="F31" i="1" s="1"/>
  <c r="E34" i="1"/>
  <c r="F34" i="1" s="1"/>
  <c r="E32" i="1"/>
  <c r="F32" i="1" s="1"/>
  <c r="E35" i="1"/>
  <c r="F35" i="1" s="1"/>
  <c r="E20" i="1"/>
  <c r="F20" i="1" s="1"/>
  <c r="H21" i="1"/>
  <c r="I21" i="1" s="1"/>
  <c r="H36" i="1"/>
  <c r="I36" i="1" s="1"/>
  <c r="E28" i="1"/>
  <c r="E17" i="1"/>
  <c r="H24" i="1"/>
  <c r="E21" i="1" l="1"/>
  <c r="F21" i="1" s="1"/>
  <c r="E36" i="1"/>
  <c r="F36" i="1" s="1"/>
  <c r="F28" i="1"/>
  <c r="E22" i="1"/>
  <c r="F22" i="1" s="1"/>
  <c r="H26" i="1"/>
  <c r="H38" i="1" s="1"/>
  <c r="H43" i="1" s="1"/>
  <c r="I24" i="1"/>
  <c r="I26" i="1" s="1"/>
  <c r="I38" i="1" s="1"/>
  <c r="F17" i="1"/>
  <c r="E24" i="1" l="1"/>
  <c r="E26" i="1" s="1"/>
  <c r="H45" i="1"/>
  <c r="I45" i="1" s="1"/>
  <c r="I43" i="1"/>
  <c r="F24" i="1" l="1"/>
  <c r="H47" i="1"/>
  <c r="I47" i="1" s="1"/>
  <c r="F26" i="1"/>
  <c r="E38" i="1"/>
  <c r="F38" i="1" l="1"/>
  <c r="E43" i="1"/>
  <c r="E45" i="1" l="1"/>
  <c r="F45" i="1" s="1"/>
  <c r="F43" i="1"/>
  <c r="E47" i="1" l="1"/>
  <c r="F47" i="1" s="1"/>
</calcChain>
</file>

<file path=xl/sharedStrings.xml><?xml version="1.0" encoding="utf-8"?>
<sst xmlns="http://schemas.openxmlformats.org/spreadsheetml/2006/main" count="54" uniqueCount="38">
  <si>
    <t>Nombre de places</t>
  </si>
  <si>
    <t xml:space="preserve"> </t>
  </si>
  <si>
    <t>(%)</t>
  </si>
  <si>
    <t>Revenus</t>
  </si>
  <si>
    <t>Autres revenus</t>
  </si>
  <si>
    <t xml:space="preserve">   Total des revenus</t>
  </si>
  <si>
    <t>Total des salaires</t>
  </si>
  <si>
    <t xml:space="preserve">   Total des coûts de la main-d’œuvre</t>
  </si>
  <si>
    <t xml:space="preserve">Frais d’occupation </t>
  </si>
  <si>
    <t xml:space="preserve">Services publics </t>
  </si>
  <si>
    <t xml:space="preserve">Autres dépenses </t>
  </si>
  <si>
    <t xml:space="preserve">   Total des frais d’exploitation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</si>
  <si>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</si>
  <si>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</si>
  <si>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</si>
  <si>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</si>
  <si>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</si>
  <si>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</si>
  <si>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</si>
  <si>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Rev/Place/Jour =</t>
  </si>
  <si>
    <t>Résultats</t>
  </si>
  <si>
    <t>Total des avantages sociaux</t>
  </si>
  <si>
    <t>Revenus annuels par place</t>
  </si>
  <si>
    <t xml:space="preserve">   Marge bénéficiaire brute</t>
  </si>
  <si>
    <t xml:space="preserve">   « Prime Cost »</t>
  </si>
  <si>
    <t xml:space="preserve">Coût direct d’exploitation </t>
  </si>
  <si>
    <t xml:space="preserve">Musique &amp; Divertissement </t>
  </si>
  <si>
    <t>Marketing &amp; Communication marketing</t>
  </si>
  <si>
    <t>Administration &amp; Frais généraux</t>
  </si>
  <si>
    <t xml:space="preserve">Entretien &amp; Réparations </t>
  </si>
  <si>
    <t>Coût des produits vendus</t>
  </si>
  <si>
    <t xml:space="preserve">Coût de la main-d’œuvre </t>
  </si>
  <si>
    <t>Auberge Chez Christian</t>
  </si>
  <si>
    <t>Budget d’exploitation pour l’année 2020</t>
  </si>
  <si>
    <t>Calendrier du 1er janvier 2020 au 31 décembre 2020</t>
  </si>
  <si>
    <t>Chambres</t>
  </si>
  <si>
    <t>Nourritures</t>
  </si>
  <si>
    <t>Boissons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</si>
</sst>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 * #,##0.00_)\ [$€-1]_ ;_ * \(#,##0.00\)\ [$€-1]_ ;_ * &quot;-&quot;??_)\ [$€-1]_ "/>
    <numFmt numFmtId="169" formatCode="_-* #,##0.00\ &quot;$&quot;_-;_-* #,##0.00\ &quot;$&quot;\-;_-* &quot;-&quot;??\ &quot;$&quot;_-;_-@_-"/>
  </numFmts>
  <fonts count="29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60">
    <xf numFmtId="0" fontId="0" fillId="0" borderId="0"/>
    <xf numFmtId="165" fontId="1" fillId="0" borderId="0" applyFont="0" applyFill="0" applyBorder="0" applyAlignment="0" applyProtection="0"/>
    <xf numFmtId="49" fontId="10" fillId="0" borderId="0">
      <alignment horizontal="left" vertical="top"/>
    </xf>
    <xf numFmtId="0" fontId="1" fillId="10" borderId="22" applyNumberFormat="0" applyFont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2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1">
    <xf numFmtId="0" fontId="0" fillId="0" borderId="0" xfId="0"/>
    <xf numFmtId="166" fontId="0" fillId="0" borderId="0" xfId="0" applyNumberFormat="1"/>
    <xf numFmtId="10" fontId="2" fillId="0" borderId="0" xfId="0" applyNumberFormat="1" applyFont="1"/>
    <xf numFmtId="0" fontId="0" fillId="0" borderId="0" xfId="0" applyAlignment="1">
      <alignment horizontal="center"/>
    </xf>
    <xf numFmtId="0" fontId="3" fillId="0" borderId="13" xfId="0" applyFont="1" applyBorder="1"/>
    <xf numFmtId="0" fontId="0" fillId="4" borderId="0" xfId="0" applyFill="1"/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4" fillId="6" borderId="14" xfId="0" applyFont="1" applyFill="1" applyBorder="1"/>
    <xf numFmtId="0" fontId="5" fillId="0" borderId="0" xfId="0" applyFont="1"/>
    <xf numFmtId="165" fontId="4" fillId="6" borderId="6" xfId="0" applyNumberFormat="1" applyFont="1" applyFill="1" applyBorder="1"/>
    <xf numFmtId="10" fontId="4" fillId="6" borderId="7" xfId="0" applyNumberFormat="1" applyFont="1" applyFill="1" applyBorder="1"/>
    <xf numFmtId="0" fontId="0" fillId="0" borderId="13" xfId="0" applyBorder="1"/>
    <xf numFmtId="0" fontId="6" fillId="7" borderId="0" xfId="0" applyFont="1" applyFill="1"/>
    <xf numFmtId="0" fontId="7" fillId="7" borderId="15" xfId="0" applyFont="1" applyFill="1" applyBorder="1"/>
    <xf numFmtId="0" fontId="6" fillId="7" borderId="16" xfId="0" applyFont="1" applyFill="1" applyBorder="1"/>
    <xf numFmtId="164" fontId="0" fillId="0" borderId="0" xfId="0" applyNumberFormat="1"/>
    <xf numFmtId="0" fontId="2" fillId="0" borderId="2" xfId="0" applyFont="1" applyBorder="1"/>
    <xf numFmtId="0" fontId="0" fillId="0" borderId="19" xfId="0" applyBorder="1"/>
    <xf numFmtId="10" fontId="0" fillId="5" borderId="10" xfId="0" applyNumberFormat="1" applyFill="1" applyBorder="1"/>
    <xf numFmtId="0" fontId="2" fillId="0" borderId="15" xfId="0" applyFont="1" applyBorder="1"/>
    <xf numFmtId="0" fontId="2" fillId="0" borderId="16" xfId="0" applyFont="1" applyBorder="1"/>
    <xf numFmtId="10" fontId="2" fillId="5" borderId="18" xfId="0" applyNumberFormat="1" applyFont="1" applyFill="1" applyBorder="1"/>
    <xf numFmtId="0" fontId="2" fillId="0" borderId="0" xfId="0" applyFont="1"/>
    <xf numFmtId="0" fontId="4" fillId="6" borderId="2" xfId="0" applyFont="1" applyFill="1" applyBorder="1"/>
    <xf numFmtId="165" fontId="4" fillId="6" borderId="6" xfId="1" applyFont="1" applyFill="1" applyBorder="1"/>
    <xf numFmtId="0" fontId="4" fillId="0" borderId="0" xfId="0" applyFont="1"/>
    <xf numFmtId="0" fontId="0" fillId="7" borderId="2" xfId="0" applyFill="1" applyBorder="1"/>
    <xf numFmtId="0" fontId="0" fillId="7" borderId="0" xfId="0" applyFill="1"/>
    <xf numFmtId="0" fontId="0" fillId="0" borderId="16" xfId="0" applyBorder="1"/>
    <xf numFmtId="0" fontId="5" fillId="0" borderId="2" xfId="0" applyFont="1" applyBorder="1"/>
    <xf numFmtId="0" fontId="4" fillId="6" borderId="3" xfId="0" applyFont="1" applyFill="1" applyBorder="1"/>
    <xf numFmtId="165" fontId="4" fillId="6" borderId="11" xfId="1" applyFont="1" applyFill="1" applyBorder="1"/>
    <xf numFmtId="10" fontId="4" fillId="6" borderId="12" xfId="0" applyNumberFormat="1" applyFont="1" applyFill="1" applyBorder="1"/>
    <xf numFmtId="164" fontId="8" fillId="8" borderId="0" xfId="0" applyNumberFormat="1" applyFont="1" applyFill="1"/>
    <xf numFmtId="0" fontId="2" fillId="9" borderId="20" xfId="0" applyFont="1" applyFill="1" applyBorder="1"/>
    <xf numFmtId="165" fontId="0" fillId="0" borderId="0" xfId="0" applyNumberFormat="1"/>
    <xf numFmtId="0" fontId="2" fillId="0" borderId="0" xfId="0" applyFont="1" applyAlignment="1">
      <alignment horizontal="left"/>
    </xf>
    <xf numFmtId="165" fontId="0" fillId="5" borderId="6" xfId="1" applyFont="1" applyFill="1" applyBorder="1"/>
    <xf numFmtId="10" fontId="6" fillId="5" borderId="18" xfId="0" applyNumberFormat="1" applyFont="1" applyFill="1" applyBorder="1"/>
    <xf numFmtId="165" fontId="2" fillId="5" borderId="17" xfId="1" applyFont="1" applyFill="1" applyBorder="1"/>
    <xf numFmtId="10" fontId="2" fillId="5" borderId="18" xfId="1" applyNumberFormat="1" applyFont="1" applyFill="1" applyBorder="1"/>
    <xf numFmtId="167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5" borderId="7" xfId="0" applyNumberFormat="1" applyFont="1" applyFill="1" applyBorder="1"/>
    <xf numFmtId="10" fontId="0" fillId="0" borderId="0" xfId="0" applyNumberFormat="1"/>
    <xf numFmtId="165" fontId="23" fillId="5" borderId="6" xfId="0" applyNumberFormat="1" applyFont="1" applyFill="1" applyBorder="1"/>
    <xf numFmtId="0" fontId="22" fillId="0" borderId="0" xfId="0" applyFont="1"/>
    <xf numFmtId="165" fontId="23" fillId="5" borderId="17" xfId="1" applyFont="1" applyFill="1" applyBorder="1"/>
    <xf numFmtId="165" fontId="0" fillId="5" borderId="9" xfId="1" applyFont="1" applyFill="1" applyBorder="1"/>
    <xf numFmtId="165" fontId="25" fillId="8" borderId="6" xfId="0" applyNumberFormat="1" applyFont="1" applyFill="1" applyBorder="1"/>
    <xf numFmtId="10" fontId="25" fillId="8" borderId="7" xfId="0" applyNumberFormat="1" applyFont="1" applyFill="1" applyBorder="1"/>
    <xf numFmtId="165" fontId="27" fillId="8" borderId="6" xfId="0" applyNumberFormat="1" applyFont="1" applyFill="1" applyBorder="1"/>
    <xf numFmtId="10" fontId="27" fillId="8" borderId="7" xfId="0" applyNumberFormat="1" applyFont="1" applyFill="1" applyBorder="1"/>
    <xf numFmtId="10" fontId="28" fillId="8" borderId="21" xfId="0" applyNumberFormat="1" applyFont="1" applyFill="1" applyBorder="1"/>
    <xf numFmtId="165" fontId="27" fillId="8" borderId="11" xfId="0" applyNumberFormat="1" applyFont="1" applyFill="1" applyBorder="1"/>
    <xf numFmtId="10" fontId="27" fillId="8" borderId="12" xfId="0" applyNumberFormat="1" applyFont="1" applyFill="1" applyBorder="1"/>
    <xf numFmtId="165" fontId="23" fillId="5" borderId="6" xfId="1" applyFont="1" applyFill="1" applyBorder="1"/>
    <xf numFmtId="0" fontId="9" fillId="2" borderId="2" xfId="0" applyFont="1" applyFill="1" applyBorder="1" applyAlignment="1" applyProtection="1">
      <alignment horizontal="center"/>
      <protection locked="0"/>
    </xf>
    <xf numFmtId="9" fontId="9" fillId="9" borderId="21" xfId="0" applyNumberFormat="1" applyFont="1" applyFill="1" applyBorder="1" applyProtection="1">
      <protection locked="0"/>
    </xf>
    <xf numFmtId="165" fontId="27" fillId="8" borderId="20" xfId="0" applyNumberFormat="1" applyFont="1" applyFill="1" applyBorder="1"/>
    <xf numFmtId="0" fontId="24" fillId="2" borderId="1" xfId="0" applyFont="1" applyFill="1" applyBorder="1" applyAlignment="1" applyProtection="1">
      <alignment horizontal="left"/>
      <protection locked="0"/>
    </xf>
    <xf numFmtId="0" fontId="24" fillId="2" borderId="2" xfId="0" applyFont="1" applyFill="1" applyBorder="1" applyAlignment="1" applyProtection="1">
      <alignment horizontal="left"/>
      <protection locked="0"/>
    </xf>
    <xf numFmtId="0" fontId="24" fillId="2" borderId="3" xfId="0" applyFont="1" applyFill="1" applyBorder="1" applyAlignment="1" applyProtection="1">
      <alignment horizontal="left"/>
      <protection locked="0"/>
    </xf>
    <xf numFmtId="166" fontId="2" fillId="2" borderId="4" xfId="0" applyNumberFormat="1" applyFont="1" applyFill="1" applyBorder="1" applyAlignment="1">
      <alignment horizontal="center"/>
    </xf>
    <xf numFmtId="167" fontId="21" fillId="2" borderId="5" xfId="1" applyNumberFormat="1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166" fontId="0" fillId="2" borderId="7" xfId="0" applyNumberForma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5" borderId="6" xfId="0" applyFill="1" applyBorder="1"/>
    <xf numFmtId="37" fontId="9" fillId="2" borderId="11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22" fillId="0" borderId="2" xfId="0" applyFont="1" applyBorder="1"/>
    <xf numFmtId="165" fontId="0" fillId="5" borderId="6" xfId="0" applyNumberFormat="1" applyFill="1" applyBorder="1"/>
    <xf numFmtId="10" fontId="26" fillId="5" borderId="7" xfId="0" applyNumberFormat="1" applyFont="1" applyFill="1" applyBorder="1"/>
    <xf numFmtId="0" fontId="0" fillId="9" borderId="4" xfId="0" applyFill="1" applyBorder="1"/>
    <xf numFmtId="0" fontId="0" fillId="9" borderId="5" xfId="0" applyFill="1" applyBorder="1"/>
    <xf numFmtId="165" fontId="0" fillId="9" borderId="6" xfId="0" applyNumberFormat="1" applyFill="1" applyBorder="1"/>
    <xf numFmtId="10" fontId="9" fillId="9" borderId="7" xfId="0" applyNumberFormat="1" applyFont="1" applyFill="1" applyBorder="1" applyProtection="1">
      <protection locked="0"/>
    </xf>
    <xf numFmtId="10" fontId="0" fillId="9" borderId="7" xfId="0" applyNumberFormat="1" applyFill="1" applyBorder="1"/>
    <xf numFmtId="10" fontId="23" fillId="9" borderId="7" xfId="0" applyNumberFormat="1" applyFont="1" applyFill="1" applyBorder="1"/>
    <xf numFmtId="165" fontId="0" fillId="9" borderId="11" xfId="0" applyNumberFormat="1" applyFill="1" applyBorder="1"/>
    <xf numFmtId="10" fontId="0" fillId="9" borderId="12" xfId="0" applyNumberFormat="1" applyFill="1" applyBorder="1"/>
    <xf numFmtId="165" fontId="26" fillId="9" borderId="6" xfId="0" applyNumberFormat="1" applyFont="1" applyFill="1" applyBorder="1"/>
    <xf numFmtId="10" fontId="26" fillId="9" borderId="7" xfId="0" applyNumberFormat="1" applyFont="1" applyFill="1" applyBorder="1"/>
    <xf numFmtId="165" fontId="9" fillId="9" borderId="27" xfId="0" applyNumberFormat="1" applyFont="1" applyFill="1" applyBorder="1" applyProtection="1">
      <protection locked="0"/>
    </xf>
    <xf numFmtId="10" fontId="9" fillId="9" borderId="27" xfId="0" applyNumberFormat="1" applyFont="1" applyFill="1" applyBorder="1" applyAlignment="1" applyProtection="1">
      <alignment horizontal="center"/>
      <protection locked="0"/>
    </xf>
    <xf numFmtId="37" fontId="7" fillId="2" borderId="11" xfId="0" applyNumberFormat="1" applyFont="1" applyFill="1" applyBorder="1" applyAlignment="1">
      <alignment horizontal="center"/>
    </xf>
  </cellXfs>
  <cellStyles count="60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 2" xfId="5" xr:uid="{00000000-0005-0000-0000-000017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Monétaire" xfId="1" builtinId="4"/>
    <cellStyle name="Monétaire 2" xfId="6" xr:uid="{00000000-0005-0000-0000-00002D000000}"/>
    <cellStyle name="Monétaire 2 2" xfId="7" xr:uid="{00000000-0005-0000-0000-00002E000000}"/>
    <cellStyle name="Monétaire 3" xfId="8" xr:uid="{00000000-0005-0000-0000-00002F000000}"/>
    <cellStyle name="Normal" xfId="0" builtinId="0"/>
    <cellStyle name="Normal 2" xfId="9" xr:uid="{00000000-0005-0000-0000-000031000000}"/>
    <cellStyle name="Normal 2 2" xfId="10" xr:uid="{00000000-0005-0000-0000-000032000000}"/>
    <cellStyle name="Normal 2 2 2" xfId="11" xr:uid="{00000000-0005-0000-0000-000033000000}"/>
    <cellStyle name="Pourcentage 2" xfId="12" xr:uid="{00000000-0005-0000-0000-000034000000}"/>
    <cellStyle name="Satisfaisant" xfId="13" xr:uid="{00000000-0005-0000-0000-000035000000}"/>
    <cellStyle name="Titre" xfId="14" xr:uid="{00000000-0005-0000-0000-000036000000}"/>
    <cellStyle name="Titre 1" xfId="15" xr:uid="{00000000-0005-0000-0000-000037000000}"/>
    <cellStyle name="Titre 2" xfId="16" xr:uid="{00000000-0005-0000-0000-000038000000}"/>
    <cellStyle name="Titre 3" xfId="17" xr:uid="{00000000-0005-0000-0000-000039000000}"/>
    <cellStyle name="Titre 4" xfId="18" xr:uid="{00000000-0005-0000-0000-00003A000000}"/>
    <cellStyle name="Vérification" xfId="19" xr:uid="{00000000-0005-0000-0000-00003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B1:AZ60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F50" sqref="F50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14.6640625" customWidth="1"/>
    <col min="9" max="9" width="9.1640625" customWidth="1"/>
    <col min="10" max="10" width="0.83203125" customWidth="1"/>
    <col min="11" max="11" width="14.6640625" customWidth="1"/>
    <col min="12" max="12" width="9.1640625" customWidth="1"/>
    <col min="13" max="13" width="0.83203125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1</v>
      </c>
    </row>
    <row r="2" spans="3:52" ht="14" thickTop="1" x14ac:dyDescent="0.15">
      <c r="C2" s="63" t="s">
        <v>32</v>
      </c>
      <c r="AL2" t="s">
        <v>1</v>
      </c>
    </row>
    <row r="3" spans="3:52" x14ac:dyDescent="0.15">
      <c r="C3" s="64" t="s">
        <v>33</v>
      </c>
      <c r="E3" s="49" t="s">
        <v>1</v>
      </c>
      <c r="AL3" t="s">
        <v>1</v>
      </c>
    </row>
    <row r="4" spans="3:52" ht="14" thickBot="1" x14ac:dyDescent="0.2">
      <c r="C4" s="65" t="s">
        <v>34</v>
      </c>
    </row>
    <row r="5" spans="3:52" ht="15" thickTop="1" thickBot="1" x14ac:dyDescent="0.2">
      <c r="C5" s="38"/>
    </row>
    <row r="6" spans="3:52" ht="17" thickTop="1" x14ac:dyDescent="0.3">
      <c r="C6" s="44" t="s">
        <v>0</v>
      </c>
      <c r="E6" s="66" t="s">
        <v>19</v>
      </c>
      <c r="F6" s="67">
        <f>+E15/$C$7/365</f>
        <v>3.422946061215967</v>
      </c>
      <c r="G6" s="1"/>
      <c r="H6" s="66" t="s">
        <v>19</v>
      </c>
      <c r="I6" s="67">
        <f>+H15/$C$7/365</f>
        <v>3.422946061215967</v>
      </c>
      <c r="AR6" s="1"/>
      <c r="AU6" s="1"/>
      <c r="AV6" s="1"/>
      <c r="AW6" s="1"/>
      <c r="AX6" s="1"/>
      <c r="AY6" s="1"/>
      <c r="AZ6" s="1"/>
    </row>
    <row r="7" spans="3:52" x14ac:dyDescent="0.15">
      <c r="C7" s="60">
        <v>2001</v>
      </c>
      <c r="E7" s="68" t="s">
        <v>1</v>
      </c>
      <c r="F7" s="69"/>
      <c r="G7" s="1"/>
      <c r="H7" s="68" t="s">
        <v>1</v>
      </c>
      <c r="I7" s="69"/>
      <c r="AR7" s="1"/>
      <c r="AU7" s="1"/>
      <c r="AV7" s="1"/>
      <c r="AW7" s="1"/>
      <c r="AX7" s="1"/>
      <c r="AY7" s="1"/>
      <c r="AZ7" s="1"/>
    </row>
    <row r="8" spans="3:52" x14ac:dyDescent="0.15">
      <c r="C8" s="45" t="s">
        <v>22</v>
      </c>
      <c r="E8" s="70" t="s">
        <v>20</v>
      </c>
      <c r="F8" s="71" t="s">
        <v>2</v>
      </c>
      <c r="G8" s="2"/>
      <c r="H8" s="70" t="str">
        <f>E8</f>
        <v>Résultats</v>
      </c>
      <c r="I8" s="71" t="str">
        <f>F8</f>
        <v>(%)</v>
      </c>
    </row>
    <row r="9" spans="3:52" ht="14" thickBot="1" x14ac:dyDescent="0.2">
      <c r="C9" s="43">
        <f>+E15/C7</f>
        <v>1249.375312343828</v>
      </c>
      <c r="E9" s="73">
        <v>2020</v>
      </c>
      <c r="F9" s="74" t="s">
        <v>1</v>
      </c>
      <c r="G9" s="3"/>
      <c r="H9" s="90">
        <f>E9</f>
        <v>2020</v>
      </c>
      <c r="I9" s="74" t="s">
        <v>1</v>
      </c>
    </row>
    <row r="10" spans="3:52" ht="14" thickTop="1" x14ac:dyDescent="0.15">
      <c r="C10" s="4" t="s">
        <v>3</v>
      </c>
      <c r="E10" s="72"/>
      <c r="F10" s="6"/>
      <c r="H10" s="78"/>
      <c r="I10" s="79"/>
    </row>
    <row r="11" spans="3:52" x14ac:dyDescent="0.15">
      <c r="C11" s="75" t="s">
        <v>35</v>
      </c>
      <c r="E11" s="76">
        <f>+H11</f>
        <v>300000</v>
      </c>
      <c r="F11" s="77">
        <f>+E11/E15</f>
        <v>0.12</v>
      </c>
      <c r="H11" s="80">
        <f>+K15*I11</f>
        <v>300000</v>
      </c>
      <c r="I11" s="81">
        <v>0.12</v>
      </c>
    </row>
    <row r="12" spans="3:52" x14ac:dyDescent="0.15">
      <c r="C12" s="75" t="s">
        <v>36</v>
      </c>
      <c r="E12" s="48">
        <f>+H12</f>
        <v>1700000.0000000002</v>
      </c>
      <c r="F12" s="46">
        <f>E12/E15</f>
        <v>0.68</v>
      </c>
      <c r="H12" s="80">
        <f>+K15*I12</f>
        <v>1700000.0000000002</v>
      </c>
      <c r="I12" s="81">
        <v>0.68</v>
      </c>
    </row>
    <row r="13" spans="3:52" x14ac:dyDescent="0.15">
      <c r="C13" s="75" t="s">
        <v>37</v>
      </c>
      <c r="E13" s="48">
        <f>+H13</f>
        <v>375000</v>
      </c>
      <c r="F13" s="46">
        <f>+E13/E15</f>
        <v>0.15</v>
      </c>
      <c r="H13" s="80">
        <f>+K15*I13</f>
        <v>375000</v>
      </c>
      <c r="I13" s="81">
        <v>0.15</v>
      </c>
    </row>
    <row r="14" spans="3:52" ht="14" thickBot="1" x14ac:dyDescent="0.2">
      <c r="C14" s="8" t="s">
        <v>4</v>
      </c>
      <c r="E14" s="48">
        <f>+H14</f>
        <v>125000</v>
      </c>
      <c r="F14" s="46">
        <f>+E14/E15</f>
        <v>0.05</v>
      </c>
      <c r="H14" s="80">
        <f>+K15*I14</f>
        <v>125000</v>
      </c>
      <c r="I14" s="81">
        <v>0.05</v>
      </c>
    </row>
    <row r="15" spans="3:52" ht="15" thickTop="1" thickBot="1" x14ac:dyDescent="0.2">
      <c r="C15" s="9" t="s">
        <v>5</v>
      </c>
      <c r="D15" s="10"/>
      <c r="E15" s="11">
        <f>+SUM(E11:E14)</f>
        <v>2500000</v>
      </c>
      <c r="F15" s="12">
        <f>SUM(F11:F14)</f>
        <v>1</v>
      </c>
      <c r="H15" s="62">
        <f>+H11+H12+H13+H14</f>
        <v>2500000</v>
      </c>
      <c r="I15" s="56">
        <f>+I11+I12+I13+I14</f>
        <v>1</v>
      </c>
      <c r="K15" s="88">
        <v>2500000</v>
      </c>
      <c r="AR15" s="10"/>
      <c r="AS15" s="10"/>
      <c r="AT15" s="10"/>
      <c r="AU15" s="10"/>
      <c r="AV15" s="10"/>
      <c r="AW15" s="10"/>
      <c r="AX15" s="10"/>
      <c r="AY15" s="10"/>
      <c r="AZ15" s="10"/>
    </row>
    <row r="16" spans="3:52" x14ac:dyDescent="0.15">
      <c r="C16" s="13"/>
      <c r="E16" s="39"/>
      <c r="F16" s="6"/>
      <c r="H16" s="80"/>
      <c r="I16" s="82"/>
    </row>
    <row r="17" spans="2:52" x14ac:dyDescent="0.15">
      <c r="B17" s="14"/>
      <c r="C17" s="15" t="s">
        <v>30</v>
      </c>
      <c r="D17" s="16"/>
      <c r="E17" s="50">
        <f>+H17</f>
        <v>875000</v>
      </c>
      <c r="F17" s="40">
        <f>+E17/E15</f>
        <v>0.35</v>
      </c>
      <c r="H17" s="80">
        <f>+H15*I17</f>
        <v>875000</v>
      </c>
      <c r="I17" s="81">
        <v>0.35</v>
      </c>
      <c r="AT17" s="17" t="s">
        <v>1</v>
      </c>
    </row>
    <row r="18" spans="2:52" x14ac:dyDescent="0.15">
      <c r="C18" s="7"/>
      <c r="E18" s="39"/>
      <c r="F18" s="6"/>
      <c r="H18" s="80"/>
      <c r="I18" s="82"/>
    </row>
    <row r="19" spans="2:52" x14ac:dyDescent="0.15">
      <c r="C19" s="18" t="s">
        <v>31</v>
      </c>
      <c r="E19" s="39"/>
      <c r="F19" s="6"/>
      <c r="H19" s="80"/>
      <c r="I19" s="82"/>
    </row>
    <row r="20" spans="2:52" ht="14" thickBot="1" x14ac:dyDescent="0.2">
      <c r="C20" s="7" t="s">
        <v>6</v>
      </c>
      <c r="E20" s="59">
        <f>+H20</f>
        <v>677966.10169491533</v>
      </c>
      <c r="F20" s="6">
        <f>+E20/E15</f>
        <v>0.27118644067796616</v>
      </c>
      <c r="H20" s="80">
        <f>+H22/(1+K21)</f>
        <v>677966.10169491533</v>
      </c>
      <c r="I20" s="83">
        <f>+H20/H15</f>
        <v>0.27118644067796616</v>
      </c>
    </row>
    <row r="21" spans="2:52" ht="15" thickTop="1" thickBot="1" x14ac:dyDescent="0.2">
      <c r="C21" s="8" t="s">
        <v>21</v>
      </c>
      <c r="D21" s="19"/>
      <c r="E21" s="51">
        <f>+H21</f>
        <v>122033.89830508476</v>
      </c>
      <c r="F21" s="20">
        <f>E21/E$15</f>
        <v>4.8813559322033906E-2</v>
      </c>
      <c r="H21" s="84">
        <f>+H20*K21</f>
        <v>122033.89830508476</v>
      </c>
      <c r="I21" s="85">
        <f>+H21/H15</f>
        <v>4.8813559322033906E-2</v>
      </c>
      <c r="K21" s="89">
        <v>0.18</v>
      </c>
    </row>
    <row r="22" spans="2:52" x14ac:dyDescent="0.15">
      <c r="C22" s="21" t="s">
        <v>7</v>
      </c>
      <c r="D22" s="22"/>
      <c r="E22" s="41">
        <f>SUM(E20:E21)</f>
        <v>800000.00000000012</v>
      </c>
      <c r="F22" s="23">
        <f>E22/E$15</f>
        <v>0.32000000000000006</v>
      </c>
      <c r="H22" s="80">
        <f>+H15*I22</f>
        <v>800000</v>
      </c>
      <c r="I22" s="81">
        <v>0.32</v>
      </c>
      <c r="AS22" s="17" t="s">
        <v>1</v>
      </c>
    </row>
    <row r="23" spans="2:52" x14ac:dyDescent="0.15">
      <c r="C23" s="7"/>
      <c r="E23" s="39"/>
      <c r="F23" s="6"/>
      <c r="H23" s="80"/>
      <c r="I23" s="82"/>
    </row>
    <row r="24" spans="2:52" x14ac:dyDescent="0.15">
      <c r="C24" s="21" t="s">
        <v>24</v>
      </c>
      <c r="D24" s="22"/>
      <c r="E24" s="41">
        <f>E17+E22</f>
        <v>1675000</v>
      </c>
      <c r="F24" s="23">
        <f>E24/E$15</f>
        <v>0.67</v>
      </c>
      <c r="H24" s="86">
        <f>+H17+H22</f>
        <v>1675000</v>
      </c>
      <c r="I24" s="87">
        <f>+H24/H15</f>
        <v>0.67</v>
      </c>
      <c r="AR24" s="24"/>
    </row>
    <row r="25" spans="2:52" x14ac:dyDescent="0.15">
      <c r="C25" s="7"/>
      <c r="E25" s="39"/>
      <c r="F25" s="6"/>
      <c r="H25" s="80"/>
      <c r="I25" s="82"/>
    </row>
    <row r="26" spans="2:52" x14ac:dyDescent="0.15">
      <c r="C26" s="25" t="s">
        <v>23</v>
      </c>
      <c r="D26" s="10"/>
      <c r="E26" s="26">
        <f>E15-E24</f>
        <v>825000</v>
      </c>
      <c r="F26" s="12">
        <f>E26/E$15</f>
        <v>0.33</v>
      </c>
      <c r="H26" s="52">
        <f>+H15-H24</f>
        <v>825000</v>
      </c>
      <c r="I26" s="53">
        <f>+I15-I24</f>
        <v>0.32999999999999996</v>
      </c>
      <c r="AR26" s="27"/>
      <c r="AS26" s="10"/>
      <c r="AT26" s="10"/>
      <c r="AU26" s="10"/>
      <c r="AV26" s="10"/>
      <c r="AW26" s="10"/>
      <c r="AX26" s="10"/>
      <c r="AY26" s="10"/>
      <c r="AZ26" s="10"/>
    </row>
    <row r="27" spans="2:52" x14ac:dyDescent="0.15">
      <c r="C27" s="7"/>
      <c r="E27" s="39"/>
      <c r="F27" s="6"/>
      <c r="H27" s="80"/>
      <c r="I27" s="82"/>
    </row>
    <row r="28" spans="2:52" x14ac:dyDescent="0.15">
      <c r="C28" s="7" t="s">
        <v>8</v>
      </c>
      <c r="E28" s="59">
        <f>+H28</f>
        <v>0</v>
      </c>
      <c r="F28" s="6">
        <f>E28/$E$15</f>
        <v>0</v>
      </c>
      <c r="H28" s="80">
        <f>+I28*$H$15</f>
        <v>0</v>
      </c>
      <c r="I28" s="81">
        <v>0</v>
      </c>
    </row>
    <row r="29" spans="2:52" x14ac:dyDescent="0.15">
      <c r="C29" s="28" t="s">
        <v>25</v>
      </c>
      <c r="D29" s="29"/>
      <c r="E29" s="59">
        <f t="shared" ref="E29:E35" si="0">+H29</f>
        <v>0</v>
      </c>
      <c r="F29" s="6">
        <f t="shared" ref="F29:F36" si="1">E29/E$15</f>
        <v>0</v>
      </c>
      <c r="H29" s="80">
        <f t="shared" ref="H29:H35" si="2">+I29*$H$15</f>
        <v>0</v>
      </c>
      <c r="I29" s="81">
        <v>0</v>
      </c>
    </row>
    <row r="30" spans="2:52" x14ac:dyDescent="0.15">
      <c r="C30" s="28" t="s">
        <v>26</v>
      </c>
      <c r="D30" s="29"/>
      <c r="E30" s="59">
        <f t="shared" si="0"/>
        <v>0</v>
      </c>
      <c r="F30" s="6">
        <f t="shared" si="1"/>
        <v>0</v>
      </c>
      <c r="H30" s="80">
        <f t="shared" si="2"/>
        <v>0</v>
      </c>
      <c r="I30" s="81">
        <v>0</v>
      </c>
    </row>
    <row r="31" spans="2:52" x14ac:dyDescent="0.15">
      <c r="C31" s="28" t="s">
        <v>27</v>
      </c>
      <c r="D31" s="29"/>
      <c r="E31" s="59">
        <f t="shared" si="0"/>
        <v>0</v>
      </c>
      <c r="F31" s="6">
        <f t="shared" si="1"/>
        <v>0</v>
      </c>
      <c r="H31" s="80">
        <f t="shared" si="2"/>
        <v>0</v>
      </c>
      <c r="I31" s="81">
        <v>0</v>
      </c>
    </row>
    <row r="32" spans="2:52" x14ac:dyDescent="0.15">
      <c r="C32" s="7" t="s">
        <v>9</v>
      </c>
      <c r="E32" s="59">
        <f t="shared" si="0"/>
        <v>0</v>
      </c>
      <c r="F32" s="6">
        <f t="shared" si="1"/>
        <v>0</v>
      </c>
      <c r="H32" s="80">
        <f t="shared" si="2"/>
        <v>0</v>
      </c>
      <c r="I32" s="81">
        <v>0</v>
      </c>
    </row>
    <row r="33" spans="3:52" x14ac:dyDescent="0.15">
      <c r="C33" s="7" t="s">
        <v>28</v>
      </c>
      <c r="E33" s="59">
        <f t="shared" si="0"/>
        <v>0</v>
      </c>
      <c r="F33" s="6">
        <f t="shared" si="1"/>
        <v>0</v>
      </c>
      <c r="H33" s="80">
        <f t="shared" si="2"/>
        <v>0</v>
      </c>
      <c r="I33" s="81">
        <v>0</v>
      </c>
    </row>
    <row r="34" spans="3:52" x14ac:dyDescent="0.15">
      <c r="C34" s="7" t="s">
        <v>29</v>
      </c>
      <c r="E34" s="59">
        <f t="shared" si="0"/>
        <v>0</v>
      </c>
      <c r="F34" s="6">
        <f t="shared" si="1"/>
        <v>0</v>
      </c>
      <c r="H34" s="80">
        <f t="shared" si="2"/>
        <v>0</v>
      </c>
      <c r="I34" s="81">
        <v>0</v>
      </c>
    </row>
    <row r="35" spans="3:52" x14ac:dyDescent="0.15">
      <c r="C35" s="7" t="s">
        <v>10</v>
      </c>
      <c r="E35" s="59">
        <f t="shared" si="0"/>
        <v>500000</v>
      </c>
      <c r="F35" s="6">
        <f t="shared" si="1"/>
        <v>0.2</v>
      </c>
      <c r="H35" s="80">
        <f t="shared" si="2"/>
        <v>500000</v>
      </c>
      <c r="I35" s="81">
        <v>0.2</v>
      </c>
    </row>
    <row r="36" spans="3:52" x14ac:dyDescent="0.15">
      <c r="C36" s="21" t="s">
        <v>11</v>
      </c>
      <c r="D36" s="30"/>
      <c r="E36" s="41">
        <f>SUM(E28:E35)</f>
        <v>500000</v>
      </c>
      <c r="F36" s="42">
        <f t="shared" si="1"/>
        <v>0.2</v>
      </c>
      <c r="H36" s="86">
        <f>+H28+H29+H30+H31+H32+H33+H34+H35</f>
        <v>500000</v>
      </c>
      <c r="I36" s="87">
        <f>+H36/H15</f>
        <v>0.2</v>
      </c>
      <c r="AS36" s="17" t="s">
        <v>1</v>
      </c>
    </row>
    <row r="37" spans="3:52" x14ac:dyDescent="0.15">
      <c r="C37" s="7"/>
      <c r="E37" s="39"/>
      <c r="F37" s="6"/>
      <c r="H37" s="80"/>
      <c r="I37" s="82"/>
    </row>
    <row r="38" spans="3:52" x14ac:dyDescent="0.15">
      <c r="C38" s="25" t="s">
        <v>12</v>
      </c>
      <c r="D38" s="10"/>
      <c r="E38" s="26">
        <f>E26-E36</f>
        <v>325000</v>
      </c>
      <c r="F38" s="12">
        <f>E38/E$15</f>
        <v>0.13</v>
      </c>
      <c r="H38" s="54">
        <f>+H26-H36</f>
        <v>325000</v>
      </c>
      <c r="I38" s="55">
        <f>+I26-I36</f>
        <v>0.12999999999999995</v>
      </c>
      <c r="AR38" s="27"/>
      <c r="AS38" s="10"/>
      <c r="AT38" s="10"/>
      <c r="AU38" s="10"/>
      <c r="AV38" s="10"/>
      <c r="AW38" s="10"/>
      <c r="AX38" s="10"/>
      <c r="AY38" s="10"/>
      <c r="AZ38" s="10"/>
    </row>
    <row r="39" spans="3:52" x14ac:dyDescent="0.15">
      <c r="C39" s="7"/>
      <c r="E39" s="39"/>
      <c r="F39" s="6"/>
      <c r="H39" s="80"/>
      <c r="I39" s="82"/>
    </row>
    <row r="40" spans="3:52" x14ac:dyDescent="0.15">
      <c r="C40" s="18" t="s">
        <v>13</v>
      </c>
      <c r="E40" s="59">
        <f>+H40</f>
        <v>50000</v>
      </c>
      <c r="F40" s="6">
        <f>E40/E$15</f>
        <v>0.02</v>
      </c>
      <c r="H40" s="80">
        <f>+I40*H15</f>
        <v>50000</v>
      </c>
      <c r="I40" s="81">
        <v>0.02</v>
      </c>
      <c r="AS40" s="17" t="s">
        <v>1</v>
      </c>
    </row>
    <row r="41" spans="3:52" x14ac:dyDescent="0.15">
      <c r="C41" s="18" t="s">
        <v>14</v>
      </c>
      <c r="E41" s="59">
        <f>+H41</f>
        <v>50000</v>
      </c>
      <c r="F41" s="6">
        <f>E41/E$15</f>
        <v>0.02</v>
      </c>
      <c r="H41" s="80">
        <f>+H15*I41</f>
        <v>50000</v>
      </c>
      <c r="I41" s="81">
        <v>0.02</v>
      </c>
      <c r="AS41" s="17"/>
    </row>
    <row r="42" spans="3:52" x14ac:dyDescent="0.15">
      <c r="C42" s="7"/>
      <c r="E42" s="39"/>
      <c r="F42" s="6"/>
      <c r="H42" s="80"/>
      <c r="I42" s="82"/>
    </row>
    <row r="43" spans="3:52" x14ac:dyDescent="0.15">
      <c r="C43" s="25" t="s">
        <v>15</v>
      </c>
      <c r="D43" s="31"/>
      <c r="E43" s="26">
        <f>E38-(E40+E41)</f>
        <v>225000</v>
      </c>
      <c r="F43" s="12">
        <f>E43/E$15</f>
        <v>0.09</v>
      </c>
      <c r="H43" s="26">
        <f>H38-(H40+H41)</f>
        <v>225000</v>
      </c>
      <c r="I43" s="55">
        <f>+H43/H15</f>
        <v>0.09</v>
      </c>
      <c r="AR43" s="27"/>
      <c r="AS43" s="10"/>
      <c r="AT43" s="10"/>
      <c r="AU43" s="10"/>
      <c r="AV43" s="10"/>
      <c r="AW43" s="10"/>
      <c r="AX43" s="10"/>
      <c r="AY43" s="10"/>
      <c r="AZ43" s="10"/>
    </row>
    <row r="44" spans="3:52" x14ac:dyDescent="0.15">
      <c r="C44" s="7"/>
      <c r="E44" s="39"/>
      <c r="F44" s="6"/>
      <c r="H44" s="80"/>
      <c r="I44" s="82"/>
    </row>
    <row r="45" spans="3:52" x14ac:dyDescent="0.15">
      <c r="C45" s="7" t="s">
        <v>16</v>
      </c>
      <c r="E45" s="39">
        <f>+$F$49*E43</f>
        <v>40500</v>
      </c>
      <c r="F45" s="6">
        <f>E45/E$15</f>
        <v>1.6199999999999999E-2</v>
      </c>
      <c r="H45" s="80">
        <f>+H43*F49</f>
        <v>40500</v>
      </c>
      <c r="I45" s="82">
        <f>H45/H15</f>
        <v>1.6199999999999999E-2</v>
      </c>
      <c r="AS45" s="17" t="s">
        <v>1</v>
      </c>
    </row>
    <row r="46" spans="3:52" x14ac:dyDescent="0.15">
      <c r="C46" s="7"/>
      <c r="E46" s="39"/>
      <c r="F46" s="6"/>
      <c r="H46" s="80"/>
      <c r="I46" s="82"/>
    </row>
    <row r="47" spans="3:52" ht="14" thickBot="1" x14ac:dyDescent="0.2">
      <c r="C47" s="32" t="s">
        <v>17</v>
      </c>
      <c r="D47" s="10"/>
      <c r="E47" s="33">
        <f>E43-E45</f>
        <v>184500</v>
      </c>
      <c r="F47" s="34">
        <f>E47/E$15</f>
        <v>7.3800000000000004E-2</v>
      </c>
      <c r="H47" s="57">
        <f>+H43-H45</f>
        <v>184500</v>
      </c>
      <c r="I47" s="58">
        <f>H47/H15</f>
        <v>7.3800000000000004E-2</v>
      </c>
      <c r="AR47" s="27"/>
      <c r="AS47" s="35" t="s">
        <v>1</v>
      </c>
      <c r="AT47" s="35" t="s">
        <v>1</v>
      </c>
      <c r="AU47" s="10"/>
      <c r="AV47" s="10"/>
      <c r="AW47" s="10"/>
      <c r="AX47" s="10"/>
      <c r="AY47" s="10"/>
      <c r="AZ47" s="10"/>
    </row>
    <row r="48" spans="3:52" ht="15" thickTop="1" thickBot="1" x14ac:dyDescent="0.2">
      <c r="H48" s="37"/>
      <c r="I48" s="47"/>
      <c r="P48" s="5"/>
    </row>
    <row r="49" spans="5:42" ht="15" thickTop="1" thickBot="1" x14ac:dyDescent="0.2">
      <c r="E49" s="36" t="s">
        <v>18</v>
      </c>
      <c r="F49" s="61">
        <v>0.18</v>
      </c>
      <c r="H49" s="37"/>
      <c r="I49" s="47"/>
      <c r="AP49" s="37" t="s">
        <v>1</v>
      </c>
    </row>
    <row r="50" spans="5:42" ht="14" thickTop="1" x14ac:dyDescent="0.15">
      <c r="H50" s="37"/>
      <c r="I50" s="47"/>
    </row>
    <row r="51" spans="5:42" x14ac:dyDescent="0.15">
      <c r="H51" s="37"/>
      <c r="I51" s="47"/>
    </row>
    <row r="52" spans="5:42" x14ac:dyDescent="0.15">
      <c r="H52" s="37"/>
      <c r="I52" s="47"/>
    </row>
    <row r="53" spans="5:42" x14ac:dyDescent="0.15">
      <c r="H53" s="37"/>
      <c r="I53" s="47"/>
    </row>
    <row r="54" spans="5:42" x14ac:dyDescent="0.15">
      <c r="H54" s="37"/>
      <c r="I54" s="47"/>
    </row>
    <row r="55" spans="5:42" x14ac:dyDescent="0.15">
      <c r="H55" s="37"/>
      <c r="I55" s="47"/>
    </row>
    <row r="56" spans="5:42" x14ac:dyDescent="0.15">
      <c r="I56" s="47"/>
    </row>
    <row r="57" spans="5:42" x14ac:dyDescent="0.15">
      <c r="I57" s="47"/>
    </row>
    <row r="58" spans="5:42" x14ac:dyDescent="0.15">
      <c r="I58" s="47"/>
    </row>
    <row r="59" spans="5:42" x14ac:dyDescent="0.15">
      <c r="I59" s="47"/>
    </row>
    <row r="60" spans="5:42" x14ac:dyDescent="0.15">
      <c r="I60" s="47"/>
    </row>
  </sheetData>
  <sheetProtection algorithmName="SHA-512" hashValue="Y3KcJ8ouC9Nz2D0OLr+sNTuGAmZcz9ZkbQdwts33ylxYkNtZdnbVtUQKCuZ1xqVcHCRv2bfFNvHPFDXtSN7iFg==" saltValue="6PwWy6eYDo7qFYCN8MRivw==" spinCount="100000" sheet="1" objects="1" scenarios="1"/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2017-02-09T14:20:45Z</dcterms:created>
  <dcterms:modified xsi:type="dcterms:W3CDTF">2023-03-01T20:18:48Z</dcterms:modified>
</cp:coreProperties>
</file>