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1/Finance gaganante (430-853-ME)/Resto A +/"/>
    </mc:Choice>
  </mc:AlternateContent>
  <xr:revisionPtr revIDLastSave="0" documentId="8_{68E0D8ED-E5E6-A84A-A5D9-4BB8B7238188}" xr6:coauthVersionLast="46" xr6:coauthVersionMax="46" xr10:uidLastSave="{00000000-0000-0000-0000-000000000000}"/>
  <bookViews>
    <workbookView xWindow="0" yWindow="500" windowWidth="37060" windowHeight="19540" tabRatio="500" xr2:uid="{00000000-000D-0000-FFFF-FFFF00000000}"/>
  </bookViews>
  <sheets>
    <sheet name="Calcul CmO, PmO, FCmO" sheetId="2" r:id="rId1"/>
    <sheet name="Bières du monde" sheetId="1" r:id="rId2"/>
  </sheets>
  <definedNames>
    <definedName name="image1" localSheetId="0">#REF!</definedName>
    <definedName name="imag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35" i="2" s="1"/>
  <c r="E17" i="2"/>
  <c r="E18" i="2"/>
  <c r="E19" i="2"/>
  <c r="E20" i="2"/>
  <c r="E21" i="2"/>
  <c r="E22" i="2"/>
  <c r="E23" i="2"/>
  <c r="E24" i="2"/>
  <c r="E25" i="2"/>
  <c r="E26" i="2"/>
  <c r="E27" i="2"/>
  <c r="E28" i="2"/>
  <c r="G28" i="2" s="1"/>
  <c r="E29" i="2"/>
  <c r="E30" i="2"/>
  <c r="E31" i="2"/>
  <c r="E32" i="2"/>
  <c r="E33" i="2"/>
  <c r="G27" i="2"/>
  <c r="G29" i="2"/>
  <c r="G30" i="2"/>
  <c r="G31" i="2"/>
  <c r="F27" i="2"/>
  <c r="F28" i="2"/>
  <c r="F29" i="2"/>
  <c r="F30" i="2"/>
  <c r="F31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D35" i="2"/>
  <c r="D42" i="2" s="1"/>
  <c r="G33" i="2"/>
  <c r="F33" i="2"/>
  <c r="G32" i="2"/>
  <c r="F32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K10" i="2"/>
  <c r="G10" i="2"/>
  <c r="F10" i="2"/>
  <c r="F2" i="1"/>
  <c r="G35" i="2" l="1"/>
  <c r="E42" i="2"/>
  <c r="K14" i="2"/>
  <c r="K11" i="2"/>
  <c r="F35" i="2"/>
  <c r="F42" i="2" l="1"/>
  <c r="K12" i="2"/>
  <c r="K13" i="2"/>
  <c r="G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Latour</author>
  </authors>
  <commentList>
    <comment ref="D4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>Christian Latour:
Le coût de chaque produit contenu sur cette carte est le coût affiché sur le site de la SAQ.</t>
        </r>
      </text>
    </comment>
  </commentList>
</comments>
</file>

<file path=xl/sharedStrings.xml><?xml version="1.0" encoding="utf-8"?>
<sst xmlns="http://schemas.openxmlformats.org/spreadsheetml/2006/main" count="60" uniqueCount="52">
  <si>
    <t>Calcul du PmO</t>
  </si>
  <si>
    <t>LISTE DE PRODUIT ET DE PRIX</t>
  </si>
  <si>
    <t xml:space="preserve"> </t>
  </si>
  <si>
    <t>Coût moyen offert (CmO) pour la catégorie</t>
  </si>
  <si>
    <t>Prix moyen offert (PmO) pour la catégorie</t>
  </si>
  <si>
    <t>Marge brute moyenne offerte pour la catégorie</t>
  </si>
  <si>
    <t>CmO</t>
  </si>
  <si>
    <t>PmO</t>
  </si>
  <si>
    <t>BIÈRES DU MONDE</t>
  </si>
  <si>
    <t>Bières blonde</t>
  </si>
  <si>
    <t>Bières blanche</t>
  </si>
  <si>
    <t>Bières brune</t>
  </si>
  <si>
    <t>Bières ambrée</t>
  </si>
  <si>
    <t>Bières noire</t>
  </si>
  <si>
    <t>Bières dorée et rousse</t>
  </si>
  <si>
    <t>Duvel, blonde de type Ale, Belgique, 330 ml</t>
  </si>
  <si>
    <t>LA 31, blonde de type Ale, Etats-Unis, 360 ml</t>
  </si>
  <si>
    <t>Blanche de Bruxelles, blanche de type Ale, Belgique, 330 ml</t>
  </si>
  <si>
    <t>Erdinger Weissbier, blanche de type Ale, Allemagne, 500 ml</t>
  </si>
  <si>
    <t>L'Alchimiste Witbier, blanche de type Ale, Canada, 341 ml</t>
  </si>
  <si>
    <t>Altiplano, blanche de type Ale, France, 330 ml</t>
  </si>
  <si>
    <t>Maredsous Bière Forte D'Abbaye, brune de type Ale, Belgique, 330 ml</t>
  </si>
  <si>
    <t>L'Amoszus Double, brune de type Ale, Canada, 750 ml</t>
  </si>
  <si>
    <t>Samuel Smith's Nut Brown, brune de type Ale, Royaume Uni, 550 ml</t>
  </si>
  <si>
    <t>Orval, ambrée de type Ale, Belgique, 330 ml</t>
  </si>
  <si>
    <t>San Biagio Monasta, ambrée de type Ale, Italie, 750 ml</t>
  </si>
  <si>
    <t>Petit-Sault Sœur Catherine IPA, ambrée de type Ale, Canada, 341 ml</t>
  </si>
  <si>
    <t>Fuller's Black Cab Stout, noire de type Ale, Royaume Uni, 500 ml</t>
  </si>
  <si>
    <t>McChouffe, noire de type Ale, Belgique, 750 ml</t>
  </si>
  <si>
    <t>Fürstenberg Weizen Hefe Dunkel, noire de type Ale, Allemagne, 500 ml</t>
  </si>
  <si>
    <t>O'Hara's Irish Stout, noire de type Ale, Irlande, 500 ml</t>
  </si>
  <si>
    <t>Samson Dark Original, noire de type Lager, République Tchèque, 500 ml</t>
  </si>
  <si>
    <t>Estrella damm Lager, dorée de type Lager, Espagne, 500 ml</t>
  </si>
  <si>
    <t>Zywiec, dorée de type Lager, Pologne, 500 ml</t>
  </si>
  <si>
    <t>Iron Maiden Trooper, dorée de type Ale, Royaume Uni, 500 ml</t>
  </si>
  <si>
    <t>Aventinus forte, rousse de type Ale, Allemagne, 500 ml</t>
  </si>
  <si>
    <t>Faxe Red, rousse de type Lager, Danemark, 500 ml</t>
  </si>
  <si>
    <t>L'Alchimiste Pale Ale, rousse de type Ale, Canada, 341 ml</t>
  </si>
  <si>
    <t>Eggenberg Samichlaus extra forte, rousse de type Lager, Autriche, 330 ml</t>
  </si>
  <si>
    <t>x</t>
  </si>
  <si>
    <t xml:space="preserve">OFFRE TOTALE </t>
  </si>
  <si>
    <t>Marge brute</t>
  </si>
  <si>
    <t>RENDEMENT DE LA CATÉGORIE</t>
  </si>
  <si>
    <t>«Beverage cost» moyen offert (BCmO) pour la catégorie</t>
  </si>
  <si>
    <t>BCmO</t>
  </si>
  <si>
    <t xml:space="preserve">Coûts des ressources alimentaires </t>
  </si>
  <si>
    <t xml:space="preserve">Prix de vente </t>
  </si>
  <si>
    <t xml:space="preserve">«Beverage cost»  </t>
  </si>
  <si>
    <t>Marge brute gagnée sur la vente de chaque produit</t>
  </si>
  <si>
    <t>Multiplicateur moyen pour la catégorie</t>
  </si>
  <si>
    <t>CmO - PmO - Beverage cost - Marge brute</t>
  </si>
  <si>
    <t>CmO - PmO - Beverage cost moyen offert - Marge brute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</si>
</sst>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_ * #,##0.0000_)\ &quot;$&quot;_ ;_ * \(#,##0.0000\)\ &quot;$&quot;_ ;_ * &quot;-&quot;????_)\ &quot;$&quot;_ ;_ @_ "/>
    <numFmt numFmtId="168" formatCode="0.00000%"/>
    <numFmt numFmtId="169" formatCode="_ * #,##0.00000_)\ &quot;$&quot;_ ;_ * \(#,##0.00000\)\ &quot;$&quot;_ ;_ * &quot;-&quot;?????_)\ &quot;$&quot;_ ;_ @_ "/>
  </numFmts>
  <fonts count="35" x14ac:knownFonts="1">
    <font>
      <sz val="10"/>
      <name val="Verdana"/>
    </font>
    <font>
      <sz val="10"/>
      <name val="Verdana"/>
      <family val="2"/>
    </font>
    <font>
      <sz val="9"/>
      <name val="Arial"/>
      <family val="2"/>
    </font>
    <font>
      <u/>
      <sz val="10"/>
      <color indexed="12"/>
      <name val="Verdana"/>
      <family val="2"/>
    </font>
    <font>
      <b/>
      <u/>
      <sz val="10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i/>
      <sz val="14"/>
      <name val="Times New Roman"/>
      <family val="1"/>
    </font>
    <font>
      <i/>
      <sz val="11"/>
      <color indexed="45"/>
      <name val="Arial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7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 val="singleAccounting"/>
      <sz val="12"/>
      <name val="Arial"/>
      <family val="2"/>
    </font>
    <font>
      <b/>
      <u val="singleAccounting"/>
      <sz val="12"/>
      <name val="Verdan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color indexed="81"/>
      <name val="Verdana"/>
      <family val="2"/>
    </font>
    <font>
      <b/>
      <sz val="9"/>
      <name val="Arial"/>
      <family val="2"/>
    </font>
    <font>
      <u/>
      <sz val="10"/>
      <color theme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5">
    <xf numFmtId="0" fontId="0" fillId="0" borderId="0"/>
    <xf numFmtId="49" fontId="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49" fontId="7" fillId="0" borderId="0">
      <alignment horizontal="left" vertical="top"/>
    </xf>
    <xf numFmtId="0" fontId="8" fillId="0" borderId="0"/>
    <xf numFmtId="0" fontId="10" fillId="0" borderId="0">
      <alignment vertical="top"/>
    </xf>
    <xf numFmtId="49" fontId="14" fillId="0" borderId="0">
      <alignment horizontal="left" vertical="top"/>
    </xf>
    <xf numFmtId="0" fontId="6" fillId="2" borderId="1" applyNumberFormat="0" applyFont="0" applyAlignment="0" applyProtection="0"/>
    <xf numFmtId="165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5" applyNumberFormat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49" fontId="2" fillId="0" borderId="0" xfId="1">
      <alignment horizontal="left"/>
    </xf>
    <xf numFmtId="0" fontId="4" fillId="0" borderId="0" xfId="2" applyFont="1" applyAlignment="1" applyProtection="1"/>
    <xf numFmtId="2" fontId="6" fillId="0" borderId="0" xfId="0" applyNumberFormat="1" applyFont="1" applyAlignment="1">
      <alignment horizontal="center"/>
    </xf>
    <xf numFmtId="49" fontId="7" fillId="0" borderId="0" xfId="3">
      <alignment horizontal="left" vertical="top"/>
    </xf>
    <xf numFmtId="0" fontId="8" fillId="0" borderId="0" xfId="4"/>
    <xf numFmtId="2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top"/>
    </xf>
    <xf numFmtId="0" fontId="10" fillId="0" borderId="0" xfId="5">
      <alignment vertical="top"/>
    </xf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7" fillId="0" borderId="0" xfId="3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13"/>
    <xf numFmtId="0" fontId="6" fillId="0" borderId="0" xfId="13" applyAlignment="1">
      <alignment horizontal="center"/>
    </xf>
    <xf numFmtId="0" fontId="22" fillId="0" borderId="0" xfId="13" applyFont="1" applyAlignment="1">
      <alignment horizontal="center"/>
    </xf>
    <xf numFmtId="0" fontId="5" fillId="0" borderId="0" xfId="1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13" applyFont="1"/>
    <xf numFmtId="0" fontId="5" fillId="0" borderId="0" xfId="13" applyFont="1" applyAlignment="1">
      <alignment horizontal="center"/>
    </xf>
    <xf numFmtId="164" fontId="6" fillId="0" borderId="0" xfId="13" applyNumberFormat="1"/>
    <xf numFmtId="10" fontId="6" fillId="0" borderId="0" xfId="13" applyNumberFormat="1"/>
    <xf numFmtId="0" fontId="5" fillId="0" borderId="0" xfId="13" applyFont="1"/>
    <xf numFmtId="164" fontId="5" fillId="0" borderId="0" xfId="13" applyNumberFormat="1" applyFont="1" applyAlignment="1">
      <alignment horizontal="center"/>
    </xf>
    <xf numFmtId="10" fontId="5" fillId="0" borderId="0" xfId="13" applyNumberFormat="1" applyFont="1" applyAlignment="1">
      <alignment horizontal="center"/>
    </xf>
    <xf numFmtId="164" fontId="24" fillId="0" borderId="0" xfId="13" applyNumberFormat="1" applyFont="1" applyAlignment="1">
      <alignment horizontal="center"/>
    </xf>
    <xf numFmtId="10" fontId="25" fillId="0" borderId="0" xfId="13" applyNumberFormat="1" applyFont="1"/>
    <xf numFmtId="164" fontId="24" fillId="0" borderId="0" xfId="13" applyNumberFormat="1" applyFont="1"/>
    <xf numFmtId="0" fontId="26" fillId="0" borderId="0" xfId="13" applyFont="1"/>
    <xf numFmtId="0" fontId="6" fillId="0" borderId="0" xfId="13" applyAlignment="1">
      <alignment horizontal="center" vertical="center"/>
    </xf>
    <xf numFmtId="0" fontId="6" fillId="0" borderId="9" xfId="13" applyBorder="1"/>
    <xf numFmtId="0" fontId="5" fillId="0" borderId="10" xfId="13" applyFont="1" applyBorder="1"/>
    <xf numFmtId="164" fontId="24" fillId="0" borderId="10" xfId="13" applyNumberFormat="1" applyFont="1" applyBorder="1"/>
    <xf numFmtId="10" fontId="25" fillId="0" borderId="10" xfId="13" applyNumberFormat="1" applyFont="1" applyBorder="1"/>
    <xf numFmtId="164" fontId="24" fillId="0" borderId="11" xfId="13" applyNumberFormat="1" applyFont="1" applyBorder="1"/>
    <xf numFmtId="0" fontId="6" fillId="0" borderId="0" xfId="13" applyBorder="1"/>
    <xf numFmtId="0" fontId="6" fillId="0" borderId="12" xfId="13" applyBorder="1"/>
    <xf numFmtId="0" fontId="5" fillId="0" borderId="0" xfId="13" applyFont="1" applyBorder="1"/>
    <xf numFmtId="164" fontId="5" fillId="0" borderId="13" xfId="13" applyNumberFormat="1" applyFont="1" applyBorder="1" applyAlignment="1">
      <alignment horizontal="center"/>
    </xf>
    <xf numFmtId="10" fontId="5" fillId="0" borderId="13" xfId="13" applyNumberFormat="1" applyFont="1" applyBorder="1" applyAlignment="1">
      <alignment horizontal="center"/>
    </xf>
    <xf numFmtId="164" fontId="5" fillId="0" borderId="14" xfId="13" applyNumberFormat="1" applyFont="1" applyBorder="1" applyAlignment="1">
      <alignment horizontal="center"/>
    </xf>
    <xf numFmtId="164" fontId="5" fillId="0" borderId="15" xfId="13" applyNumberFormat="1" applyFont="1" applyBorder="1" applyAlignment="1">
      <alignment horizontal="center"/>
    </xf>
    <xf numFmtId="0" fontId="27" fillId="0" borderId="0" xfId="13" applyFont="1" applyBorder="1"/>
    <xf numFmtId="164" fontId="6" fillId="0" borderId="0" xfId="13" applyNumberFormat="1" applyBorder="1"/>
    <xf numFmtId="10" fontId="6" fillId="0" borderId="0" xfId="13" applyNumberFormat="1" applyBorder="1"/>
    <xf numFmtId="0" fontId="6" fillId="0" borderId="15" xfId="13" applyBorder="1"/>
    <xf numFmtId="164" fontId="28" fillId="0" borderId="0" xfId="13" applyNumberFormat="1" applyFont="1" applyBorder="1" applyAlignment="1">
      <alignment horizontal="center"/>
    </xf>
    <xf numFmtId="164" fontId="28" fillId="0" borderId="15" xfId="13" applyNumberFormat="1" applyFont="1" applyBorder="1" applyAlignment="1">
      <alignment horizontal="center"/>
    </xf>
    <xf numFmtId="0" fontId="31" fillId="0" borderId="0" xfId="13" applyFont="1" applyBorder="1" applyAlignment="1">
      <alignment horizontal="center"/>
    </xf>
    <xf numFmtId="0" fontId="6" fillId="0" borderId="16" xfId="13" applyBorder="1"/>
    <xf numFmtId="0" fontId="6" fillId="0" borderId="17" xfId="13" applyBorder="1"/>
    <xf numFmtId="49" fontId="33" fillId="0" borderId="0" xfId="0" applyNumberFormat="1" applyFont="1" applyAlignment="1">
      <alignment horizontal="left" vertical="top"/>
    </xf>
    <xf numFmtId="0" fontId="7" fillId="0" borderId="0" xfId="3" applyNumberFormat="1">
      <alignment horizontal="left" vertical="top"/>
    </xf>
    <xf numFmtId="167" fontId="5" fillId="0" borderId="0" xfId="0" applyNumberFormat="1" applyFont="1"/>
    <xf numFmtId="39" fontId="5" fillId="0" borderId="0" xfId="13" applyNumberFormat="1" applyFont="1" applyAlignment="1">
      <alignment horizontal="center"/>
    </xf>
    <xf numFmtId="0" fontId="0" fillId="0" borderId="0" xfId="0" applyBorder="1"/>
    <xf numFmtId="164" fontId="31" fillId="0" borderId="17" xfId="13" applyNumberFormat="1" applyFont="1" applyBorder="1" applyAlignment="1">
      <alignment horizontal="center"/>
    </xf>
    <xf numFmtId="10" fontId="31" fillId="0" borderId="17" xfId="13" applyNumberFormat="1" applyFont="1" applyBorder="1" applyAlignment="1">
      <alignment horizontal="center"/>
    </xf>
    <xf numFmtId="0" fontId="31" fillId="0" borderId="17" xfId="13" applyFont="1" applyBorder="1" applyAlignment="1">
      <alignment horizontal="center"/>
    </xf>
    <xf numFmtId="0" fontId="31" fillId="0" borderId="18" xfId="13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8" fontId="30" fillId="0" borderId="0" xfId="13" applyNumberFormat="1" applyFont="1" applyBorder="1" applyAlignment="1">
      <alignment horizontal="center"/>
    </xf>
    <xf numFmtId="169" fontId="28" fillId="0" borderId="0" xfId="13" applyNumberFormat="1" applyFont="1" applyBorder="1" applyAlignment="1">
      <alignment horizontal="center"/>
    </xf>
    <xf numFmtId="169" fontId="29" fillId="0" borderId="0" xfId="0" applyNumberFormat="1" applyFont="1" applyBorder="1"/>
    <xf numFmtId="0" fontId="5" fillId="0" borderId="6" xfId="1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5">
    <cellStyle name="48_description" xfId="6" xr:uid="{00000000-0005-0000-0000-000000000000}"/>
    <cellStyle name="48_noms" xfId="5" xr:uid="{00000000-0005-0000-0000-000001000000}"/>
    <cellStyle name="48_pays" xfId="4" xr:uid="{00000000-0005-0000-0000-000002000000}"/>
    <cellStyle name="48_prix" xfId="3" xr:uid="{00000000-0005-0000-0000-000003000000}"/>
    <cellStyle name="48_qte" xfId="1" xr:uid="{00000000-0005-0000-0000-000004000000}"/>
    <cellStyle name="Commentaire" xfId="7" xr:uid="{00000000-0005-0000-0000-000005000000}"/>
    <cellStyle name="Euro" xfId="8" xr:uid="{00000000-0005-0000-0000-000006000000}"/>
    <cellStyle name="Lien hypertexte" xfId="2" builtinId="8"/>
    <cellStyle name="Lien hypertexte 2" xfId="9" xr:uid="{00000000-0005-0000-0000-000008000000}"/>
    <cellStyle name="Lien hypertexte visité" xfId="24" builtinId="9" hidden="1"/>
    <cellStyle name="Monétaire 2" xfId="10" xr:uid="{00000000-0005-0000-0000-00000A000000}"/>
    <cellStyle name="Monétaire 2 2" xfId="11" xr:uid="{00000000-0005-0000-0000-00000B000000}"/>
    <cellStyle name="Monétaire 3" xfId="12" xr:uid="{00000000-0005-0000-0000-00000C000000}"/>
    <cellStyle name="Normal" xfId="0" builtinId="0"/>
    <cellStyle name="Normal 2" xfId="13" xr:uid="{00000000-0005-0000-0000-00000E000000}"/>
    <cellStyle name="Normal 2 2" xfId="14" xr:uid="{00000000-0005-0000-0000-00000F000000}"/>
    <cellStyle name="Normal 2 2 2" xfId="15" xr:uid="{00000000-0005-0000-0000-000010000000}"/>
    <cellStyle name="Pourcentage 2" xfId="16" xr:uid="{00000000-0005-0000-0000-000011000000}"/>
    <cellStyle name="Satisfaisant" xfId="17" xr:uid="{00000000-0005-0000-0000-000012000000}"/>
    <cellStyle name="Titre" xfId="18" xr:uid="{00000000-0005-0000-0000-000013000000}"/>
    <cellStyle name="Titre 1" xfId="19" xr:uid="{00000000-0005-0000-0000-000014000000}"/>
    <cellStyle name="Titre 2" xfId="20" xr:uid="{00000000-0005-0000-0000-000015000000}"/>
    <cellStyle name="Titre 3" xfId="21" xr:uid="{00000000-0005-0000-0000-000016000000}"/>
    <cellStyle name="Titre 4" xfId="22" xr:uid="{00000000-0005-0000-0000-000017000000}"/>
    <cellStyle name="Vérification" xfId="23" xr:uid="{00000000-0005-0000-0000-00001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1193800</xdr:colOff>
      <xdr:row>39</xdr:row>
      <xdr:rowOff>12700</xdr:rowOff>
    </xdr:from>
    <xdr:to>
      <xdr:col>3</xdr:col>
      <xdr:colOff>4622800</xdr:colOff>
      <xdr:row>40</xdr:row>
      <xdr:rowOff>114300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0" y="8204200"/>
          <a:ext cx="34290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487680</xdr:colOff>
      <xdr:row>1</xdr:row>
      <xdr:rowOff>650240</xdr:rowOff>
    </xdr:from>
    <xdr:to>
      <xdr:col>3</xdr:col>
      <xdr:colOff>3454400</xdr:colOff>
      <xdr:row>2</xdr:row>
      <xdr:rowOff>91440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2286000"/>
          <a:ext cx="3606800" cy="3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711200</xdr:colOff>
      <xdr:row>0</xdr:row>
      <xdr:rowOff>1209040</xdr:rowOff>
    </xdr:from>
    <xdr:to>
      <xdr:col>3</xdr:col>
      <xdr:colOff>4749800</xdr:colOff>
      <xdr:row>1</xdr:row>
      <xdr:rowOff>106680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120" y="1209040"/>
          <a:ext cx="40386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rimag.com/Le-calcul-du-prix-moyen-offert-P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topLeftCell="A3" zoomScale="125" zoomScaleNormal="125" zoomScalePageLayoutView="125" workbookViewId="0">
      <selection activeCell="A3" sqref="A3"/>
    </sheetView>
  </sheetViews>
  <sheetFormatPr baseColWidth="10" defaultColWidth="10.6640625" defaultRowHeight="13" x14ac:dyDescent="0.15"/>
  <cols>
    <col min="1" max="1" width="10.6640625" style="16"/>
    <col min="2" max="2" width="3.6640625" style="16" customWidth="1"/>
    <col min="3" max="3" width="60" style="16" bestFit="1" customWidth="1"/>
    <col min="4" max="4" width="16.1640625" style="16" customWidth="1"/>
    <col min="5" max="5" width="15.83203125" style="16" bestFit="1" customWidth="1"/>
    <col min="6" max="6" width="12.1640625" style="16" customWidth="1"/>
    <col min="7" max="7" width="16.1640625" style="16" customWidth="1"/>
    <col min="8" max="8" width="4.33203125" style="16" customWidth="1"/>
    <col min="9" max="9" width="3.83203125" style="16" customWidth="1"/>
    <col min="10" max="10" width="48" style="16" bestFit="1" customWidth="1"/>
    <col min="11" max="11" width="7.1640625" style="16" bestFit="1" customWidth="1"/>
    <col min="12" max="12" width="2.6640625" style="16" customWidth="1"/>
    <col min="13" max="13" width="2.5" style="16" customWidth="1"/>
    <col min="14" max="14" width="1.5" style="16" customWidth="1"/>
    <col min="15" max="15" width="7" style="16" customWidth="1"/>
    <col min="16" max="17" width="1.6640625" style="16" customWidth="1"/>
    <col min="18" max="18" width="4.6640625" style="16" customWidth="1"/>
    <col min="19" max="16384" width="10.6640625" style="16"/>
  </cols>
  <sheetData>
    <row r="1" spans="1:12" x14ac:dyDescent="0.15">
      <c r="K1" s="17"/>
    </row>
    <row r="2" spans="1:12" ht="22" x14ac:dyDescent="0.25">
      <c r="C2" s="18" t="s">
        <v>1</v>
      </c>
      <c r="K2" s="17"/>
    </row>
    <row r="3" spans="1:12" ht="23" thickBot="1" x14ac:dyDescent="0.3">
      <c r="C3" s="18"/>
      <c r="K3" s="17"/>
    </row>
    <row r="4" spans="1:12" ht="23" thickTop="1" x14ac:dyDescent="0.25">
      <c r="C4" s="18"/>
      <c r="D4" s="67" t="s">
        <v>45</v>
      </c>
      <c r="E4" s="67" t="s">
        <v>46</v>
      </c>
      <c r="F4" s="67" t="s">
        <v>47</v>
      </c>
      <c r="G4" s="67" t="s">
        <v>48</v>
      </c>
      <c r="H4" s="19"/>
      <c r="K4" s="17"/>
    </row>
    <row r="5" spans="1:12" ht="22" x14ac:dyDescent="0.25">
      <c r="C5" s="18"/>
      <c r="D5" s="68"/>
      <c r="E5" s="70"/>
      <c r="F5" s="70"/>
      <c r="G5" s="70"/>
      <c r="H5" s="20"/>
      <c r="K5" s="17"/>
    </row>
    <row r="6" spans="1:12" ht="17" customHeight="1" thickBot="1" x14ac:dyDescent="0.2">
      <c r="D6" s="69"/>
      <c r="E6" s="71"/>
      <c r="F6" s="71"/>
      <c r="G6" s="71"/>
      <c r="H6" s="20"/>
      <c r="K6" s="17"/>
    </row>
    <row r="7" spans="1:12" ht="17" customHeight="1" thickTop="1" x14ac:dyDescent="0.15">
      <c r="D7" s="63"/>
      <c r="E7" s="20"/>
      <c r="F7" s="20"/>
      <c r="G7" s="20"/>
      <c r="H7" s="20"/>
      <c r="K7" s="17"/>
    </row>
    <row r="8" spans="1:12" ht="18" x14ac:dyDescent="0.2">
      <c r="C8" s="21" t="s">
        <v>8</v>
      </c>
      <c r="D8" s="22" t="s">
        <v>2</v>
      </c>
      <c r="E8" s="22" t="s">
        <v>2</v>
      </c>
      <c r="F8" s="22" t="s">
        <v>2</v>
      </c>
      <c r="G8" s="22" t="s">
        <v>2</v>
      </c>
      <c r="H8" s="22"/>
      <c r="J8" s="25" t="s">
        <v>42</v>
      </c>
      <c r="K8" s="17"/>
    </row>
    <row r="9" spans="1:12" ht="18" x14ac:dyDescent="0.2">
      <c r="C9" s="21"/>
      <c r="D9" s="22"/>
      <c r="E9" s="22"/>
      <c r="F9" s="22"/>
      <c r="G9" s="22"/>
      <c r="H9" s="22"/>
      <c r="K9" s="17"/>
    </row>
    <row r="10" spans="1:12" x14ac:dyDescent="0.15">
      <c r="A10" s="16">
        <v>1</v>
      </c>
      <c r="B10" s="16">
        <v>1</v>
      </c>
      <c r="C10" s="16" t="str">
        <f>'Bières du monde'!D5</f>
        <v>Duvel, blonde de type Ale, Belgique, 330 ml</v>
      </c>
      <c r="D10" s="23">
        <v>3.45</v>
      </c>
      <c r="E10" s="23">
        <f>+'Bières du monde'!C5</f>
        <v>8</v>
      </c>
      <c r="F10" s="24">
        <f>+D10/E10</f>
        <v>0.43125000000000002</v>
      </c>
      <c r="G10" s="23">
        <f>+E10-D10</f>
        <v>4.55</v>
      </c>
      <c r="H10" s="23"/>
      <c r="J10" s="25" t="s">
        <v>3</v>
      </c>
      <c r="K10" s="26">
        <f>D35</f>
        <v>4.3416666666666659</v>
      </c>
    </row>
    <row r="11" spans="1:12" x14ac:dyDescent="0.15">
      <c r="A11" s="16">
        <v>2</v>
      </c>
      <c r="B11" s="16">
        <v>2</v>
      </c>
      <c r="C11" s="16" t="str">
        <f>'Bières du monde'!D6</f>
        <v>LA 31, blonde de type Ale, Etats-Unis, 360 ml</v>
      </c>
      <c r="D11" s="23">
        <v>3.7</v>
      </c>
      <c r="E11" s="23">
        <f>+'Bières du monde'!C6</f>
        <v>9</v>
      </c>
      <c r="F11" s="24">
        <f t="shared" ref="F11:F33" si="0">+D11/E11</f>
        <v>0.41111111111111115</v>
      </c>
      <c r="G11" s="23">
        <f t="shared" ref="G11:G33" si="1">+E11-D11</f>
        <v>5.3</v>
      </c>
      <c r="H11" s="23"/>
      <c r="J11" s="25" t="s">
        <v>4</v>
      </c>
      <c r="K11" s="26">
        <f>E35</f>
        <v>9.1666666666666661</v>
      </c>
    </row>
    <row r="12" spans="1:12" x14ac:dyDescent="0.15">
      <c r="A12" s="16">
        <v>3</v>
      </c>
      <c r="B12" s="16">
        <v>3</v>
      </c>
      <c r="C12" s="16" t="str">
        <f>'Bières du monde'!D9</f>
        <v>Blanche de Bruxelles, blanche de type Ale, Belgique, 330 ml</v>
      </c>
      <c r="D12" s="23">
        <v>2.6</v>
      </c>
      <c r="E12" s="23">
        <f>+'Bières du monde'!C9</f>
        <v>6</v>
      </c>
      <c r="F12" s="24">
        <f t="shared" si="0"/>
        <v>0.43333333333333335</v>
      </c>
      <c r="G12" s="23">
        <f t="shared" si="1"/>
        <v>3.4</v>
      </c>
      <c r="H12" s="23"/>
      <c r="J12" s="25" t="s">
        <v>43</v>
      </c>
      <c r="K12" s="27">
        <f>F35</f>
        <v>0.47363636363636358</v>
      </c>
    </row>
    <row r="13" spans="1:12" x14ac:dyDescent="0.15">
      <c r="A13" s="16">
        <v>4</v>
      </c>
      <c r="B13" s="16">
        <v>4</v>
      </c>
      <c r="C13" s="16" t="str">
        <f>+'Bières du monde'!D10</f>
        <v>Erdinger Weissbier, blanche de type Ale, Allemagne, 500 ml</v>
      </c>
      <c r="D13" s="23">
        <v>3.25</v>
      </c>
      <c r="E13" s="23">
        <f>+'Bières du monde'!C10</f>
        <v>7</v>
      </c>
      <c r="F13" s="24">
        <f t="shared" si="0"/>
        <v>0.4642857142857143</v>
      </c>
      <c r="G13" s="23">
        <f t="shared" si="1"/>
        <v>3.75</v>
      </c>
      <c r="H13" s="23"/>
      <c r="J13" s="25" t="s">
        <v>5</v>
      </c>
      <c r="K13" s="26">
        <f>G35</f>
        <v>4.8250000000000002</v>
      </c>
    </row>
    <row r="14" spans="1:12" x14ac:dyDescent="0.15">
      <c r="A14" s="16">
        <v>5</v>
      </c>
      <c r="B14" s="16">
        <v>5</v>
      </c>
      <c r="C14" s="16" t="str">
        <f>+'Bières du monde'!D11</f>
        <v>L'Alchimiste Witbier, blanche de type Ale, Canada, 341 ml</v>
      </c>
      <c r="D14" s="23">
        <v>2.85</v>
      </c>
      <c r="E14" s="23">
        <f>+'Bières du monde'!C11</f>
        <v>6</v>
      </c>
      <c r="F14" s="24">
        <f t="shared" si="0"/>
        <v>0.47500000000000003</v>
      </c>
      <c r="G14" s="23">
        <f t="shared" si="1"/>
        <v>3.15</v>
      </c>
      <c r="H14" s="23"/>
      <c r="J14" s="25" t="s">
        <v>49</v>
      </c>
      <c r="K14" s="57">
        <f>+E35/D35</f>
        <v>2.1113243761996165</v>
      </c>
      <c r="L14" s="22" t="s">
        <v>39</v>
      </c>
    </row>
    <row r="15" spans="1:12" x14ac:dyDescent="0.15">
      <c r="A15" s="16">
        <v>6</v>
      </c>
      <c r="B15" s="16">
        <v>6</v>
      </c>
      <c r="C15" s="16" t="str">
        <f>+'Bières du monde'!D12</f>
        <v>Altiplano, blanche de type Ale, France, 330 ml</v>
      </c>
      <c r="D15" s="23">
        <v>4.0999999999999996</v>
      </c>
      <c r="E15" s="23">
        <f>+'Bières du monde'!C12</f>
        <v>9</v>
      </c>
      <c r="F15" s="24">
        <f t="shared" si="0"/>
        <v>0.45555555555555549</v>
      </c>
      <c r="G15" s="23">
        <f t="shared" si="1"/>
        <v>4.9000000000000004</v>
      </c>
      <c r="H15" s="23"/>
      <c r="K15" s="17"/>
    </row>
    <row r="16" spans="1:12" x14ac:dyDescent="0.15">
      <c r="A16" s="16">
        <v>7</v>
      </c>
      <c r="B16" s="16">
        <v>7</v>
      </c>
      <c r="C16" s="16" t="str">
        <f>+'Bières du monde'!D15</f>
        <v>Maredsous Bière Forte D'Abbaye, brune de type Ale, Belgique, 330 ml</v>
      </c>
      <c r="D16" s="23">
        <v>3.45</v>
      </c>
      <c r="E16" s="23">
        <f>+'Bières du monde'!C15</f>
        <v>7</v>
      </c>
      <c r="F16" s="24">
        <f t="shared" si="0"/>
        <v>0.49285714285714288</v>
      </c>
      <c r="G16" s="23">
        <f t="shared" si="1"/>
        <v>3.55</v>
      </c>
      <c r="H16" s="23"/>
      <c r="K16" s="17"/>
    </row>
    <row r="17" spans="1:11" x14ac:dyDescent="0.15">
      <c r="A17" s="16">
        <v>8</v>
      </c>
      <c r="B17" s="16">
        <v>8</v>
      </c>
      <c r="C17" s="16" t="str">
        <f>+'Bières du monde'!D16</f>
        <v>L'Amoszus Double, brune de type Ale, Canada, 750 ml</v>
      </c>
      <c r="D17" s="23">
        <v>7.9</v>
      </c>
      <c r="E17" s="23">
        <f>+'Bières du monde'!C16</f>
        <v>16</v>
      </c>
      <c r="F17" s="24">
        <f t="shared" si="0"/>
        <v>0.49375000000000002</v>
      </c>
      <c r="G17" s="23">
        <f t="shared" si="1"/>
        <v>8.1</v>
      </c>
      <c r="H17" s="23"/>
      <c r="K17" s="17"/>
    </row>
    <row r="18" spans="1:11" x14ac:dyDescent="0.15">
      <c r="A18" s="16">
        <v>9</v>
      </c>
      <c r="B18" s="16">
        <v>9</v>
      </c>
      <c r="C18" s="16" t="str">
        <f>+'Bières du monde'!D17</f>
        <v>Samuel Smith's Nut Brown, brune de type Ale, Royaume Uni, 550 ml</v>
      </c>
      <c r="D18" s="23">
        <v>4.4000000000000004</v>
      </c>
      <c r="E18" s="23">
        <f>+'Bières du monde'!C17</f>
        <v>10</v>
      </c>
      <c r="F18" s="24">
        <f t="shared" si="0"/>
        <v>0.44000000000000006</v>
      </c>
      <c r="G18" s="23">
        <f t="shared" si="1"/>
        <v>5.6</v>
      </c>
      <c r="H18" s="23"/>
      <c r="K18" s="17"/>
    </row>
    <row r="19" spans="1:11" x14ac:dyDescent="0.15">
      <c r="A19" s="16">
        <v>10</v>
      </c>
      <c r="B19" s="16">
        <v>10</v>
      </c>
      <c r="C19" s="16" t="str">
        <f>+'Bières du monde'!D20</f>
        <v>Orval, ambrée de type Ale, Belgique, 330 ml</v>
      </c>
      <c r="D19" s="23">
        <v>3.6</v>
      </c>
      <c r="E19" s="23">
        <f>+'Bières du monde'!C20</f>
        <v>8</v>
      </c>
      <c r="F19" s="24">
        <f t="shared" si="0"/>
        <v>0.45</v>
      </c>
      <c r="G19" s="23">
        <f t="shared" si="1"/>
        <v>4.4000000000000004</v>
      </c>
      <c r="H19" s="23"/>
      <c r="K19" s="17"/>
    </row>
    <row r="20" spans="1:11" x14ac:dyDescent="0.15">
      <c r="A20" s="16">
        <v>11</v>
      </c>
      <c r="B20" s="16">
        <v>11</v>
      </c>
      <c r="C20" s="16" t="str">
        <f>+'Bières du monde'!D21</f>
        <v>San Biagio Monasta, ambrée de type Ale, Italie, 750 ml</v>
      </c>
      <c r="D20" s="23">
        <v>14</v>
      </c>
      <c r="E20" s="23">
        <f>+'Bières du monde'!C21</f>
        <v>28</v>
      </c>
      <c r="F20" s="24">
        <f t="shared" si="0"/>
        <v>0.5</v>
      </c>
      <c r="G20" s="23">
        <f t="shared" si="1"/>
        <v>14</v>
      </c>
      <c r="H20" s="23"/>
      <c r="K20" s="17"/>
    </row>
    <row r="21" spans="1:11" x14ac:dyDescent="0.15">
      <c r="A21" s="16">
        <v>12</v>
      </c>
      <c r="B21" s="16">
        <v>12</v>
      </c>
      <c r="C21" s="16" t="str">
        <f>+'Bières du monde'!D22</f>
        <v>Petit-Sault Sœur Catherine IPA, ambrée de type Ale, Canada, 341 ml</v>
      </c>
      <c r="D21" s="23">
        <v>3.1</v>
      </c>
      <c r="E21" s="23">
        <f>+'Bières du monde'!C22</f>
        <v>7</v>
      </c>
      <c r="F21" s="24">
        <f t="shared" si="0"/>
        <v>0.44285714285714289</v>
      </c>
      <c r="G21" s="23">
        <f t="shared" si="1"/>
        <v>3.9</v>
      </c>
      <c r="H21" s="23"/>
      <c r="K21" s="17"/>
    </row>
    <row r="22" spans="1:11" x14ac:dyDescent="0.15">
      <c r="A22" s="16">
        <v>13</v>
      </c>
      <c r="B22" s="16">
        <v>13</v>
      </c>
      <c r="C22" s="16" t="str">
        <f>+'Bières du monde'!D25</f>
        <v>Fuller's Black Cab Stout, noire de type Ale, Royaume Uni, 500 ml</v>
      </c>
      <c r="D22" s="23">
        <v>3.9</v>
      </c>
      <c r="E22" s="23">
        <f>+'Bières du monde'!C25</f>
        <v>8</v>
      </c>
      <c r="F22" s="24">
        <f t="shared" si="0"/>
        <v>0.48749999999999999</v>
      </c>
      <c r="G22" s="23">
        <f t="shared" si="1"/>
        <v>4.0999999999999996</v>
      </c>
      <c r="H22" s="23"/>
      <c r="K22" s="17"/>
    </row>
    <row r="23" spans="1:11" x14ac:dyDescent="0.15">
      <c r="A23" s="16">
        <v>14</v>
      </c>
      <c r="B23" s="16">
        <v>14</v>
      </c>
      <c r="C23" s="16" t="str">
        <f>+'Bières du monde'!D26</f>
        <v>McChouffe, noire de type Ale, Belgique, 750 ml</v>
      </c>
      <c r="D23" s="23">
        <v>7.7</v>
      </c>
      <c r="E23" s="23">
        <f>+'Bières du monde'!C26</f>
        <v>15</v>
      </c>
      <c r="F23" s="24">
        <f t="shared" si="0"/>
        <v>0.51333333333333331</v>
      </c>
      <c r="G23" s="23">
        <f t="shared" si="1"/>
        <v>7.3</v>
      </c>
      <c r="H23" s="23"/>
      <c r="K23" s="17"/>
    </row>
    <row r="24" spans="1:11" x14ac:dyDescent="0.15">
      <c r="A24" s="16">
        <v>15</v>
      </c>
      <c r="B24" s="16">
        <v>15</v>
      </c>
      <c r="C24" s="16" t="str">
        <f>+'Bières du monde'!D27</f>
        <v>Fürstenberg Weizen Hefe Dunkel, noire de type Ale, Allemagne, 500 ml</v>
      </c>
      <c r="D24" s="23">
        <v>3.3</v>
      </c>
      <c r="E24" s="23">
        <f>+'Bières du monde'!C27</f>
        <v>7</v>
      </c>
      <c r="F24" s="24">
        <f t="shared" si="0"/>
        <v>0.47142857142857142</v>
      </c>
      <c r="G24" s="23">
        <f t="shared" si="1"/>
        <v>3.7</v>
      </c>
      <c r="H24" s="23"/>
      <c r="K24" s="17"/>
    </row>
    <row r="25" spans="1:11" x14ac:dyDescent="0.15">
      <c r="A25" s="16">
        <v>16</v>
      </c>
      <c r="B25" s="16">
        <v>16</v>
      </c>
      <c r="C25" s="16" t="str">
        <f>+'Bières du monde'!D28</f>
        <v>O'Hara's Irish Stout, noire de type Ale, Irlande, 500 ml</v>
      </c>
      <c r="D25" s="23">
        <v>4.8</v>
      </c>
      <c r="E25" s="23">
        <f>+'Bières du monde'!C28</f>
        <v>10</v>
      </c>
      <c r="F25" s="24">
        <f t="shared" si="0"/>
        <v>0.48</v>
      </c>
      <c r="G25" s="23">
        <f t="shared" si="1"/>
        <v>5.2</v>
      </c>
      <c r="H25" s="23"/>
      <c r="K25" s="17"/>
    </row>
    <row r="26" spans="1:11" x14ac:dyDescent="0.15">
      <c r="A26" s="16">
        <v>17</v>
      </c>
      <c r="B26" s="16">
        <v>17</v>
      </c>
      <c r="C26" s="16" t="str">
        <f>+'Bières du monde'!D29</f>
        <v>Samson Dark Original, noire de type Lager, République Tchèque, 500 ml</v>
      </c>
      <c r="D26" s="23">
        <v>2.95</v>
      </c>
      <c r="E26" s="23">
        <f>+'Bières du monde'!C29</f>
        <v>6</v>
      </c>
      <c r="F26" s="24">
        <f t="shared" si="0"/>
        <v>0.4916666666666667</v>
      </c>
      <c r="G26" s="23">
        <f t="shared" si="1"/>
        <v>3.05</v>
      </c>
      <c r="H26" s="23"/>
      <c r="J26" s="16" t="s">
        <v>2</v>
      </c>
      <c r="K26" s="17"/>
    </row>
    <row r="27" spans="1:11" x14ac:dyDescent="0.15">
      <c r="A27" s="16">
        <v>18</v>
      </c>
      <c r="B27" s="16">
        <v>18</v>
      </c>
      <c r="C27" s="16" t="str">
        <f>+'Bières du monde'!D32</f>
        <v>Estrella damm Lager, dorée de type Lager, Espagne, 500 ml</v>
      </c>
      <c r="D27" s="23">
        <v>2.8</v>
      </c>
      <c r="E27" s="23">
        <f>+'Bières du monde'!C32</f>
        <v>6</v>
      </c>
      <c r="F27" s="24">
        <f t="shared" si="0"/>
        <v>0.46666666666666662</v>
      </c>
      <c r="G27" s="23">
        <f t="shared" si="1"/>
        <v>3.2</v>
      </c>
      <c r="H27" s="23"/>
      <c r="K27" s="17"/>
    </row>
    <row r="28" spans="1:11" x14ac:dyDescent="0.15">
      <c r="A28" s="16">
        <v>19</v>
      </c>
      <c r="B28" s="16">
        <v>19</v>
      </c>
      <c r="C28" s="16" t="str">
        <f>+'Bières du monde'!D33</f>
        <v>Zywiec, dorée de type Lager, Pologne, 500 ml</v>
      </c>
      <c r="D28" s="23">
        <v>3.05</v>
      </c>
      <c r="E28" s="23">
        <f>+'Bières du monde'!C33</f>
        <v>7</v>
      </c>
      <c r="F28" s="24">
        <f t="shared" si="0"/>
        <v>0.43571428571428567</v>
      </c>
      <c r="G28" s="23">
        <f t="shared" si="1"/>
        <v>3.95</v>
      </c>
      <c r="H28" s="23"/>
      <c r="K28" s="17"/>
    </row>
    <row r="29" spans="1:11" x14ac:dyDescent="0.15">
      <c r="A29" s="16">
        <v>20</v>
      </c>
      <c r="B29" s="16">
        <v>20</v>
      </c>
      <c r="C29" s="16" t="str">
        <f>+'Bières du monde'!D34</f>
        <v>Iron Maiden Trooper, dorée de type Ale, Royaume Uni, 500 ml</v>
      </c>
      <c r="D29" s="23">
        <v>5</v>
      </c>
      <c r="E29" s="23">
        <f>+'Bières du monde'!C34</f>
        <v>10</v>
      </c>
      <c r="F29" s="24">
        <f t="shared" si="0"/>
        <v>0.5</v>
      </c>
      <c r="G29" s="23">
        <f t="shared" si="1"/>
        <v>5</v>
      </c>
      <c r="H29" s="23"/>
      <c r="K29" s="17"/>
    </row>
    <row r="30" spans="1:11" x14ac:dyDescent="0.15">
      <c r="A30" s="16">
        <v>21</v>
      </c>
      <c r="B30" s="16">
        <v>21</v>
      </c>
      <c r="C30" s="16" t="str">
        <f>+'Bières du monde'!D35</f>
        <v>Aventinus forte, rousse de type Ale, Allemagne, 500 ml</v>
      </c>
      <c r="D30" s="23">
        <v>3.5</v>
      </c>
      <c r="E30" s="23">
        <f>+'Bières du monde'!C35</f>
        <v>7</v>
      </c>
      <c r="F30" s="24">
        <f t="shared" si="0"/>
        <v>0.5</v>
      </c>
      <c r="G30" s="23">
        <f t="shared" si="1"/>
        <v>3.5</v>
      </c>
      <c r="H30" s="23"/>
      <c r="K30" s="17"/>
    </row>
    <row r="31" spans="1:11" x14ac:dyDescent="0.15">
      <c r="A31" s="16">
        <v>22</v>
      </c>
      <c r="B31" s="16">
        <v>22</v>
      </c>
      <c r="C31" s="16" t="str">
        <f>+'Bières du monde'!D36</f>
        <v>Faxe Red, rousse de type Lager, Danemark, 500 ml</v>
      </c>
      <c r="D31" s="23">
        <v>2.6</v>
      </c>
      <c r="E31" s="23">
        <f>+'Bières du monde'!C36</f>
        <v>6</v>
      </c>
      <c r="F31" s="24">
        <f t="shared" si="0"/>
        <v>0.43333333333333335</v>
      </c>
      <c r="G31" s="23">
        <f t="shared" si="1"/>
        <v>3.4</v>
      </c>
      <c r="H31" s="23"/>
      <c r="K31" s="17"/>
    </row>
    <row r="32" spans="1:11" x14ac:dyDescent="0.15">
      <c r="A32" s="16">
        <v>23</v>
      </c>
      <c r="B32" s="16">
        <v>23</v>
      </c>
      <c r="C32" s="16" t="str">
        <f>+'Bières du monde'!D37</f>
        <v>L'Alchimiste Pale Ale, rousse de type Ale, Canada, 341 ml</v>
      </c>
      <c r="D32" s="23">
        <v>2.85</v>
      </c>
      <c r="E32" s="23">
        <f>+'Bières du monde'!C37</f>
        <v>6</v>
      </c>
      <c r="F32" s="24">
        <f t="shared" si="0"/>
        <v>0.47500000000000003</v>
      </c>
      <c r="G32" s="23">
        <f t="shared" si="1"/>
        <v>3.15</v>
      </c>
      <c r="H32" s="23"/>
      <c r="K32" s="17"/>
    </row>
    <row r="33" spans="1:16" x14ac:dyDescent="0.15">
      <c r="A33" s="16">
        <v>24</v>
      </c>
      <c r="B33" s="16">
        <v>24</v>
      </c>
      <c r="C33" s="16" t="str">
        <f>+'Bières du monde'!D38</f>
        <v>Eggenberg Samichlaus extra forte, rousse de type Lager, Autriche, 330 ml</v>
      </c>
      <c r="D33" s="23">
        <v>5.35</v>
      </c>
      <c r="E33" s="23">
        <f>+'Bières du monde'!C38</f>
        <v>11</v>
      </c>
      <c r="F33" s="24">
        <f t="shared" si="0"/>
        <v>0.48636363636363633</v>
      </c>
      <c r="G33" s="23">
        <f t="shared" si="1"/>
        <v>5.65</v>
      </c>
      <c r="H33" s="23"/>
      <c r="K33" s="17"/>
    </row>
    <row r="34" spans="1:16" x14ac:dyDescent="0.15">
      <c r="D34" s="23"/>
      <c r="E34" s="23"/>
      <c r="F34" s="24"/>
      <c r="G34" s="23"/>
      <c r="H34" s="23"/>
      <c r="K34" s="17"/>
    </row>
    <row r="35" spans="1:16" ht="16" x14ac:dyDescent="0.3">
      <c r="C35" s="25" t="s">
        <v>50</v>
      </c>
      <c r="D35" s="28">
        <f>SUM(D10:D33)/B33</f>
        <v>4.3416666666666659</v>
      </c>
      <c r="E35" s="28">
        <f>SUM(E10:E33)/B33</f>
        <v>9.1666666666666661</v>
      </c>
      <c r="F35" s="29">
        <f>D35/E35</f>
        <v>0.47363636363636358</v>
      </c>
      <c r="G35" s="30">
        <f>E35-D35</f>
        <v>4.8250000000000002</v>
      </c>
      <c r="H35" s="30"/>
      <c r="K35" s="17"/>
    </row>
    <row r="36" spans="1:16" x14ac:dyDescent="0.15">
      <c r="E36" s="23"/>
      <c r="K36" s="17"/>
    </row>
    <row r="37" spans="1:16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9" thickBot="1" x14ac:dyDescent="0.35">
      <c r="C38" s="25"/>
      <c r="D38" s="30"/>
      <c r="E38" s="30"/>
      <c r="F38" s="29"/>
      <c r="G38" s="30"/>
      <c r="H38" s="30"/>
      <c r="J38" s="25" t="s">
        <v>2</v>
      </c>
      <c r="K38" s="27" t="s">
        <v>2</v>
      </c>
      <c r="L38"/>
      <c r="M38"/>
      <c r="N38"/>
      <c r="O38"/>
      <c r="P38" s="31"/>
    </row>
    <row r="39" spans="1:16" ht="18" thickTop="1" thickBot="1" x14ac:dyDescent="0.35">
      <c r="B39" s="33"/>
      <c r="C39" s="34"/>
      <c r="D39" s="35"/>
      <c r="E39" s="35"/>
      <c r="F39" s="36"/>
      <c r="G39" s="35"/>
      <c r="H39" s="37"/>
      <c r="I39" s="38"/>
      <c r="L39"/>
      <c r="M39"/>
      <c r="N39"/>
      <c r="O39"/>
    </row>
    <row r="40" spans="1:16" ht="15" thickTop="1" thickBot="1" x14ac:dyDescent="0.2">
      <c r="B40" s="39"/>
      <c r="C40" s="40"/>
      <c r="D40" s="41" t="s">
        <v>6</v>
      </c>
      <c r="E40" s="41" t="s">
        <v>7</v>
      </c>
      <c r="F40" s="42" t="s">
        <v>44</v>
      </c>
      <c r="G40" s="43" t="s">
        <v>41</v>
      </c>
      <c r="H40" s="44"/>
      <c r="I40" s="38"/>
      <c r="L40"/>
      <c r="M40"/>
      <c r="N40"/>
      <c r="O40"/>
    </row>
    <row r="41" spans="1:16" ht="19" thickTop="1" x14ac:dyDescent="0.2">
      <c r="B41" s="39"/>
      <c r="C41" s="45" t="s">
        <v>40</v>
      </c>
      <c r="D41" s="46"/>
      <c r="E41" s="46"/>
      <c r="F41" s="47"/>
      <c r="G41" s="38"/>
      <c r="H41" s="48"/>
      <c r="I41" s="38"/>
      <c r="J41"/>
      <c r="K41"/>
      <c r="L41"/>
      <c r="M41"/>
      <c r="N41"/>
      <c r="O41"/>
    </row>
    <row r="42" spans="1:16" ht="19" x14ac:dyDescent="0.35">
      <c r="B42" s="39"/>
      <c r="C42" s="40" t="s">
        <v>51</v>
      </c>
      <c r="D42" s="65">
        <f>+D35</f>
        <v>4.3416666666666659</v>
      </c>
      <c r="E42" s="66">
        <f>+E35</f>
        <v>9.1666666666666661</v>
      </c>
      <c r="F42" s="64">
        <f>+F35</f>
        <v>0.47363636363636358</v>
      </c>
      <c r="G42" s="65">
        <f>+G35</f>
        <v>4.8250000000000002</v>
      </c>
      <c r="H42" s="50"/>
      <c r="I42" s="38"/>
      <c r="J42"/>
      <c r="K42"/>
      <c r="L42"/>
      <c r="M42"/>
      <c r="N42"/>
      <c r="O42"/>
    </row>
    <row r="43" spans="1:16" ht="17" thickBot="1" x14ac:dyDescent="0.25">
      <c r="B43" s="52"/>
      <c r="C43" s="53"/>
      <c r="D43" s="59"/>
      <c r="E43" s="59"/>
      <c r="F43" s="60"/>
      <c r="G43" s="61"/>
      <c r="H43" s="62"/>
      <c r="I43" s="38"/>
      <c r="J43"/>
      <c r="K43"/>
      <c r="L43"/>
      <c r="M43"/>
      <c r="N43"/>
      <c r="O43"/>
    </row>
    <row r="44" spans="1:16" ht="17" thickTop="1" x14ac:dyDescent="0.2">
      <c r="A44" s="38"/>
      <c r="B44" s="38"/>
      <c r="C44" s="58"/>
      <c r="D44" s="58"/>
      <c r="E44" s="58"/>
      <c r="F44" s="58"/>
      <c r="G44" s="58"/>
      <c r="H44" s="51"/>
      <c r="I44" s="38"/>
      <c r="J44" s="58"/>
      <c r="K44"/>
      <c r="L44"/>
      <c r="M44"/>
      <c r="N44"/>
      <c r="O44"/>
    </row>
    <row r="45" spans="1:16" ht="19" x14ac:dyDescent="0.35">
      <c r="A45" s="38"/>
      <c r="B45" s="38"/>
      <c r="C45" s="58"/>
      <c r="D45" s="58"/>
      <c r="E45" s="58"/>
      <c r="F45" s="58"/>
      <c r="G45" s="58"/>
      <c r="H45" s="49"/>
      <c r="I45" s="38"/>
      <c r="J45" s="58"/>
      <c r="K45"/>
      <c r="L45"/>
      <c r="M45"/>
      <c r="N45"/>
      <c r="O45"/>
    </row>
    <row r="46" spans="1:16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58"/>
      <c r="K46"/>
      <c r="L46"/>
      <c r="M46"/>
      <c r="N46"/>
      <c r="O46"/>
    </row>
    <row r="47" spans="1:16" x14ac:dyDescent="0.15">
      <c r="A47" s="38"/>
      <c r="B47" s="38"/>
      <c r="C47" s="38"/>
      <c r="D47" s="38"/>
      <c r="E47" s="38" t="s">
        <v>2</v>
      </c>
      <c r="F47" s="38"/>
      <c r="G47" s="38"/>
      <c r="H47" s="38"/>
      <c r="I47" s="38"/>
      <c r="J47" s="58"/>
      <c r="K47"/>
      <c r="L47"/>
      <c r="M47"/>
      <c r="N47"/>
      <c r="O47"/>
    </row>
    <row r="48" spans="1:16" x14ac:dyDescent="0.15">
      <c r="D48" s="23"/>
      <c r="E48" s="23"/>
      <c r="J48"/>
      <c r="K48"/>
      <c r="L48"/>
      <c r="M48"/>
      <c r="N48"/>
      <c r="O48"/>
    </row>
    <row r="49" spans="1:15" x14ac:dyDescent="0.15">
      <c r="D49" s="23"/>
      <c r="E49" s="23"/>
      <c r="J49"/>
      <c r="K49"/>
      <c r="L49"/>
      <c r="M49"/>
      <c r="N49"/>
      <c r="O49"/>
    </row>
    <row r="50" spans="1:15" x14ac:dyDescent="0.15">
      <c r="D50" s="23"/>
      <c r="J50"/>
      <c r="K50"/>
      <c r="L50"/>
      <c r="M50"/>
      <c r="N50"/>
      <c r="O50"/>
    </row>
    <row r="51" spans="1:15" x14ac:dyDescent="0.15">
      <c r="D51" s="23"/>
      <c r="J51"/>
      <c r="K51"/>
      <c r="L51"/>
      <c r="M51"/>
      <c r="N51"/>
      <c r="O51"/>
    </row>
    <row r="52" spans="1:15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9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9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9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9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9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9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9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9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R104" s="32"/>
    </row>
    <row r="105" spans="1:19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15">
      <c r="L109"/>
      <c r="M109"/>
      <c r="N109"/>
      <c r="O109"/>
      <c r="P109"/>
      <c r="Q109"/>
      <c r="R109"/>
      <c r="S109"/>
    </row>
    <row r="110" spans="1:19" x14ac:dyDescent="0.15">
      <c r="L110"/>
      <c r="M110"/>
      <c r="N110"/>
      <c r="O110"/>
      <c r="P110"/>
      <c r="Q110"/>
      <c r="R110"/>
      <c r="S110"/>
    </row>
    <row r="111" spans="1:19" x14ac:dyDescent="0.15">
      <c r="L111"/>
      <c r="M111"/>
      <c r="N111"/>
      <c r="O111"/>
      <c r="P111"/>
      <c r="Q111"/>
      <c r="R111"/>
      <c r="S111"/>
    </row>
    <row r="112" spans="1:19" x14ac:dyDescent="0.15">
      <c r="L112"/>
      <c r="M112"/>
      <c r="N112"/>
      <c r="O112"/>
      <c r="P112"/>
      <c r="Q112"/>
      <c r="R112"/>
      <c r="S112"/>
    </row>
    <row r="113" spans="4:19" x14ac:dyDescent="0.15">
      <c r="L113"/>
      <c r="M113"/>
      <c r="N113"/>
      <c r="O113"/>
      <c r="P113"/>
      <c r="Q113"/>
      <c r="R113"/>
      <c r="S113"/>
    </row>
    <row r="114" spans="4:19" x14ac:dyDescent="0.15">
      <c r="L114"/>
      <c r="M114"/>
      <c r="N114"/>
      <c r="O114"/>
      <c r="P114"/>
      <c r="Q114"/>
      <c r="R114"/>
      <c r="S114"/>
    </row>
    <row r="115" spans="4:19" x14ac:dyDescent="0.15">
      <c r="L115"/>
      <c r="M115"/>
      <c r="N115"/>
      <c r="O115"/>
      <c r="P115"/>
      <c r="Q115"/>
      <c r="R115"/>
      <c r="S115"/>
    </row>
    <row r="116" spans="4:19" x14ac:dyDescent="0.15">
      <c r="L116"/>
      <c r="M116"/>
      <c r="N116"/>
      <c r="O116"/>
      <c r="P116"/>
      <c r="Q116"/>
      <c r="R116"/>
      <c r="S116"/>
    </row>
    <row r="117" spans="4:19" x14ac:dyDescent="0.15">
      <c r="L117"/>
      <c r="M117"/>
      <c r="N117"/>
      <c r="O117"/>
      <c r="P117"/>
      <c r="Q117"/>
      <c r="R117"/>
      <c r="S117"/>
    </row>
    <row r="118" spans="4:19" x14ac:dyDescent="0.15">
      <c r="L118"/>
      <c r="M118"/>
      <c r="N118"/>
      <c r="O118"/>
      <c r="P118"/>
      <c r="Q118"/>
      <c r="R118"/>
      <c r="S118"/>
    </row>
    <row r="119" spans="4:19" x14ac:dyDescent="0.15">
      <c r="L119"/>
      <c r="M119"/>
      <c r="N119"/>
      <c r="O119"/>
      <c r="P119"/>
      <c r="Q119"/>
      <c r="R119"/>
      <c r="S119"/>
    </row>
    <row r="120" spans="4:19" x14ac:dyDescent="0.15">
      <c r="L120"/>
      <c r="M120"/>
      <c r="N120"/>
      <c r="O120"/>
      <c r="P120"/>
      <c r="Q120"/>
      <c r="R120"/>
      <c r="S120"/>
    </row>
    <row r="123" spans="4:19" x14ac:dyDescent="0.15">
      <c r="D123" s="23"/>
    </row>
    <row r="124" spans="4:19" x14ac:dyDescent="0.15">
      <c r="D124" s="23"/>
    </row>
    <row r="125" spans="4:19" x14ac:dyDescent="0.15">
      <c r="D125" s="23"/>
    </row>
    <row r="126" spans="4:19" x14ac:dyDescent="0.15">
      <c r="D126" s="23"/>
    </row>
    <row r="127" spans="4:19" x14ac:dyDescent="0.15">
      <c r="D127" s="23"/>
    </row>
    <row r="128" spans="4:19" x14ac:dyDescent="0.15">
      <c r="D128" s="23"/>
    </row>
    <row r="129" spans="4:4" x14ac:dyDescent="0.15">
      <c r="D129" s="23"/>
    </row>
    <row r="130" spans="4:4" x14ac:dyDescent="0.15">
      <c r="D130" s="23"/>
    </row>
    <row r="131" spans="4:4" x14ac:dyDescent="0.15">
      <c r="D131" s="23"/>
    </row>
    <row r="132" spans="4:4" x14ac:dyDescent="0.15">
      <c r="D132" s="23"/>
    </row>
    <row r="133" spans="4:4" x14ac:dyDescent="0.15">
      <c r="D133" s="23"/>
    </row>
    <row r="134" spans="4:4" x14ac:dyDescent="0.15">
      <c r="D134" s="23"/>
    </row>
    <row r="135" spans="4:4" x14ac:dyDescent="0.15">
      <c r="D135" s="23"/>
    </row>
    <row r="136" spans="4:4" x14ac:dyDescent="0.15">
      <c r="D136" s="23"/>
    </row>
  </sheetData>
  <sheetProtection algorithmName="SHA-512" hashValue="7Raw1BMIAOmDfuWjX6oKk5BVeaJg3IU68FGqHv0bxPMPdVo+1cos5xp9GO+IMqaWZh0NZwMF2VD8v04/q7HzTg==" saltValue="rMavDQgu68HNPU/ZGlTqLg==" spinCount="100000" sheet="1" objects="1" scenarios="1"/>
  <mergeCells count="4">
    <mergeCell ref="D4:D6"/>
    <mergeCell ref="E4:E6"/>
    <mergeCell ref="F4:F6"/>
    <mergeCell ref="G4:G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0"/>
  <sheetViews>
    <sheetView showGridLines="0" showZeros="0" view="pageLayout" workbookViewId="0">
      <selection activeCell="A4" sqref="A4"/>
    </sheetView>
  </sheetViews>
  <sheetFormatPr baseColWidth="10" defaultRowHeight="13" x14ac:dyDescent="0.15"/>
  <cols>
    <col min="1" max="1" width="4.1640625" customWidth="1"/>
    <col min="2" max="2" width="7.1640625" customWidth="1"/>
    <col min="3" max="3" width="7.1640625" style="13" customWidth="1"/>
    <col min="4" max="4" width="54" customWidth="1"/>
    <col min="5" max="5" width="14" customWidth="1"/>
    <col min="7" max="9" width="56.5" customWidth="1"/>
    <col min="10" max="11" width="10.33203125" customWidth="1"/>
    <col min="12" max="12" width="21.5" customWidth="1"/>
    <col min="13" max="13" width="5.83203125" customWidth="1"/>
  </cols>
  <sheetData>
    <row r="1" spans="2:6" ht="129.75" customHeight="1" x14ac:dyDescent="0.15">
      <c r="C1" s="1"/>
    </row>
    <row r="2" spans="2:6" ht="72" customHeight="1" x14ac:dyDescent="0.15">
      <c r="C2" s="2"/>
      <c r="E2" s="3" t="s">
        <v>0</v>
      </c>
      <c r="F2" s="56">
        <f>(C5+C6+C9+C10+C11+C12+C15+C16+C17+C20+C21+C22+C25+C26+C27+C28+C29+C32+C33+C34+C35+C36+C37+C38)/24</f>
        <v>9.1666666666666661</v>
      </c>
    </row>
    <row r="3" spans="2:6" ht="12.75" customHeight="1" x14ac:dyDescent="0.15">
      <c r="C3" s="1"/>
      <c r="E3" s="4"/>
    </row>
    <row r="4" spans="2:6" ht="12.75" customHeight="1" x14ac:dyDescent="0.2">
      <c r="C4" s="5"/>
      <c r="D4" s="6" t="s">
        <v>9</v>
      </c>
      <c r="E4" s="7"/>
    </row>
    <row r="5" spans="2:6" ht="12.75" customHeight="1" x14ac:dyDescent="0.15">
      <c r="B5" s="8"/>
      <c r="C5" s="55">
        <v>8</v>
      </c>
      <c r="D5" s="9" t="s">
        <v>15</v>
      </c>
      <c r="E5" s="8"/>
      <c r="F5" s="8"/>
    </row>
    <row r="6" spans="2:6" ht="12.75" customHeight="1" x14ac:dyDescent="0.15">
      <c r="B6" s="8"/>
      <c r="C6" s="55">
        <v>9</v>
      </c>
      <c r="D6" s="9" t="s">
        <v>16</v>
      </c>
      <c r="E6" s="8"/>
      <c r="F6" s="8"/>
    </row>
    <row r="7" spans="2:6" ht="12.75" customHeight="1" x14ac:dyDescent="0.2">
      <c r="B7" s="8"/>
      <c r="C7" s="5"/>
      <c r="D7" s="10"/>
      <c r="E7" s="4"/>
      <c r="F7" s="4"/>
    </row>
    <row r="8" spans="2:6" ht="12.75" customHeight="1" x14ac:dyDescent="0.2">
      <c r="B8" s="8"/>
      <c r="C8" s="5"/>
      <c r="D8" s="6" t="s">
        <v>10</v>
      </c>
      <c r="E8" s="7"/>
    </row>
    <row r="9" spans="2:6" ht="12.75" customHeight="1" x14ac:dyDescent="0.15">
      <c r="B9" s="8"/>
      <c r="C9" s="55">
        <v>6</v>
      </c>
      <c r="D9" s="9" t="s">
        <v>17</v>
      </c>
      <c r="E9" s="8"/>
      <c r="F9" s="8"/>
    </row>
    <row r="10" spans="2:6" ht="12.75" customHeight="1" x14ac:dyDescent="0.15">
      <c r="B10" s="4"/>
      <c r="C10" s="55">
        <v>7</v>
      </c>
      <c r="D10" s="9" t="s">
        <v>18</v>
      </c>
      <c r="E10" s="8"/>
      <c r="F10" s="8"/>
    </row>
    <row r="11" spans="2:6" ht="12.75" customHeight="1" x14ac:dyDescent="0.2">
      <c r="B11" s="7"/>
      <c r="C11" s="55">
        <v>6</v>
      </c>
      <c r="D11" s="9" t="s">
        <v>19</v>
      </c>
      <c r="E11" s="8"/>
      <c r="F11" s="8"/>
    </row>
    <row r="12" spans="2:6" ht="12.75" customHeight="1" x14ac:dyDescent="0.15">
      <c r="B12" s="8"/>
      <c r="C12" s="55">
        <v>9</v>
      </c>
      <c r="D12" s="9" t="s">
        <v>20</v>
      </c>
      <c r="E12" s="8"/>
      <c r="F12" s="54" t="s">
        <v>2</v>
      </c>
    </row>
    <row r="13" spans="2:6" ht="12.75" customHeight="1" x14ac:dyDescent="0.2">
      <c r="C13" s="5"/>
      <c r="D13" s="10"/>
      <c r="E13" s="4"/>
      <c r="F13" s="4"/>
    </row>
    <row r="14" spans="2:6" ht="12.75" customHeight="1" x14ac:dyDescent="0.2">
      <c r="C14" s="5"/>
      <c r="D14" s="6" t="s">
        <v>11</v>
      </c>
      <c r="E14" s="7"/>
    </row>
    <row r="15" spans="2:6" ht="12.75" customHeight="1" x14ac:dyDescent="0.15">
      <c r="C15" s="55">
        <v>7</v>
      </c>
      <c r="D15" s="9" t="s">
        <v>21</v>
      </c>
      <c r="E15" s="8"/>
      <c r="F15" s="8"/>
    </row>
    <row r="16" spans="2:6" ht="12.75" customHeight="1" x14ac:dyDescent="0.15">
      <c r="C16" s="55">
        <v>16</v>
      </c>
      <c r="D16" s="9" t="s">
        <v>22</v>
      </c>
      <c r="E16" s="8"/>
      <c r="F16" s="8"/>
    </row>
    <row r="17" spans="3:6" ht="12.75" customHeight="1" x14ac:dyDescent="0.15">
      <c r="C17" s="55">
        <v>10</v>
      </c>
      <c r="D17" s="9" t="s">
        <v>23</v>
      </c>
      <c r="E17" s="8"/>
      <c r="F17" s="8"/>
    </row>
    <row r="18" spans="3:6" ht="12.75" customHeight="1" x14ac:dyDescent="0.2">
      <c r="C18" s="5"/>
      <c r="D18" s="10"/>
      <c r="E18" s="4"/>
      <c r="F18" s="4"/>
    </row>
    <row r="19" spans="3:6" ht="12.75" customHeight="1" x14ac:dyDescent="0.2">
      <c r="C19" s="5"/>
      <c r="D19" s="6" t="s">
        <v>12</v>
      </c>
      <c r="E19" s="7"/>
    </row>
    <row r="20" spans="3:6" ht="12.75" customHeight="1" x14ac:dyDescent="0.15">
      <c r="C20" s="55">
        <v>8</v>
      </c>
      <c r="D20" s="9" t="s">
        <v>24</v>
      </c>
      <c r="E20" s="8"/>
      <c r="F20" s="8"/>
    </row>
    <row r="21" spans="3:6" ht="12.75" customHeight="1" x14ac:dyDescent="0.15">
      <c r="C21" s="55">
        <v>28</v>
      </c>
      <c r="D21" s="9" t="s">
        <v>25</v>
      </c>
      <c r="E21" s="8"/>
      <c r="F21" s="8"/>
    </row>
    <row r="22" spans="3:6" ht="12.75" customHeight="1" x14ac:dyDescent="0.15">
      <c r="C22" s="55">
        <v>7</v>
      </c>
      <c r="D22" s="9" t="s">
        <v>26</v>
      </c>
      <c r="E22" s="8"/>
      <c r="F22" s="8"/>
    </row>
    <row r="23" spans="3:6" ht="12.75" customHeight="1" x14ac:dyDescent="0.2">
      <c r="C23" s="5"/>
      <c r="D23" s="10"/>
      <c r="E23" s="4"/>
      <c r="F23" s="4"/>
    </row>
    <row r="24" spans="3:6" ht="12.75" customHeight="1" x14ac:dyDescent="0.2">
      <c r="C24" s="5"/>
      <c r="D24" s="6" t="s">
        <v>13</v>
      </c>
      <c r="E24" s="7"/>
    </row>
    <row r="25" spans="3:6" ht="12.75" customHeight="1" x14ac:dyDescent="0.15">
      <c r="C25" s="55">
        <v>8</v>
      </c>
      <c r="D25" s="9" t="s">
        <v>27</v>
      </c>
      <c r="E25" s="8"/>
      <c r="F25" s="8"/>
    </row>
    <row r="26" spans="3:6" ht="12.75" customHeight="1" x14ac:dyDescent="0.15">
      <c r="C26" s="55">
        <v>15</v>
      </c>
      <c r="D26" s="9" t="s">
        <v>28</v>
      </c>
      <c r="E26" s="8"/>
      <c r="F26" s="8"/>
    </row>
    <row r="27" spans="3:6" ht="12.75" customHeight="1" x14ac:dyDescent="0.15">
      <c r="C27" s="55">
        <v>7</v>
      </c>
      <c r="D27" s="9" t="s">
        <v>29</v>
      </c>
      <c r="E27" s="8"/>
      <c r="F27" s="8"/>
    </row>
    <row r="28" spans="3:6" ht="12.75" customHeight="1" x14ac:dyDescent="0.15">
      <c r="C28" s="55">
        <v>10</v>
      </c>
      <c r="D28" s="9" t="s">
        <v>30</v>
      </c>
      <c r="E28" s="8"/>
      <c r="F28" s="8"/>
    </row>
    <row r="29" spans="3:6" ht="12.75" customHeight="1" x14ac:dyDescent="0.15">
      <c r="C29" s="55">
        <v>6</v>
      </c>
      <c r="D29" s="9" t="s">
        <v>31</v>
      </c>
      <c r="E29" s="8"/>
      <c r="F29" s="8"/>
    </row>
    <row r="30" spans="3:6" ht="12.75" customHeight="1" x14ac:dyDescent="0.2">
      <c r="C30" s="5"/>
      <c r="D30" s="11"/>
      <c r="E30" s="4"/>
      <c r="F30" s="4"/>
    </row>
    <row r="31" spans="3:6" ht="12.75" customHeight="1" x14ac:dyDescent="0.2">
      <c r="C31" s="5"/>
      <c r="D31" s="6" t="s">
        <v>14</v>
      </c>
      <c r="E31" s="7"/>
    </row>
    <row r="32" spans="3:6" ht="12.75" customHeight="1" x14ac:dyDescent="0.15">
      <c r="C32" s="55">
        <v>6</v>
      </c>
      <c r="D32" s="9" t="s">
        <v>32</v>
      </c>
      <c r="E32" s="8"/>
      <c r="F32" s="8"/>
    </row>
    <row r="33" spans="3:6" ht="12.75" customHeight="1" x14ac:dyDescent="0.15">
      <c r="C33" s="55">
        <v>7</v>
      </c>
      <c r="D33" s="9" t="s">
        <v>33</v>
      </c>
      <c r="E33" s="8"/>
      <c r="F33" s="8"/>
    </row>
    <row r="34" spans="3:6" ht="12.75" customHeight="1" x14ac:dyDescent="0.15">
      <c r="C34" s="55">
        <v>10</v>
      </c>
      <c r="D34" s="9" t="s">
        <v>34</v>
      </c>
      <c r="E34" s="8"/>
      <c r="F34" s="8"/>
    </row>
    <row r="35" spans="3:6" ht="12.75" customHeight="1" x14ac:dyDescent="0.15">
      <c r="C35" s="55">
        <v>7</v>
      </c>
      <c r="D35" s="9" t="s">
        <v>35</v>
      </c>
      <c r="E35" s="8"/>
      <c r="F35" s="8"/>
    </row>
    <row r="36" spans="3:6" ht="12.75" customHeight="1" x14ac:dyDescent="0.15">
      <c r="C36" s="55">
        <v>6</v>
      </c>
      <c r="D36" s="9" t="s">
        <v>36</v>
      </c>
      <c r="E36" s="8"/>
      <c r="F36" s="8"/>
    </row>
    <row r="37" spans="3:6" ht="12.75" customHeight="1" x14ac:dyDescent="0.15">
      <c r="C37" s="55">
        <v>6</v>
      </c>
      <c r="D37" s="9" t="s">
        <v>37</v>
      </c>
      <c r="E37" s="8"/>
      <c r="F37" s="8"/>
    </row>
    <row r="38" spans="3:6" ht="12.75" customHeight="1" x14ac:dyDescent="0.15">
      <c r="C38" s="55">
        <v>11</v>
      </c>
      <c r="D38" s="9" t="s">
        <v>38</v>
      </c>
      <c r="E38" s="8"/>
      <c r="F38" s="8"/>
    </row>
    <row r="39" spans="3:6" ht="12.75" customHeight="1" x14ac:dyDescent="0.2">
      <c r="C39" s="5"/>
      <c r="D39" s="11"/>
      <c r="E39" s="4"/>
      <c r="F39" s="4"/>
    </row>
    <row r="40" spans="3:6" ht="12.75" customHeight="1" x14ac:dyDescent="0.2">
      <c r="C40" s="5"/>
      <c r="E40" s="7"/>
    </row>
    <row r="41" spans="3:6" ht="12.75" customHeight="1" x14ac:dyDescent="0.15">
      <c r="C41" s="5"/>
      <c r="D41" s="12"/>
      <c r="E41" s="8"/>
      <c r="F41" s="8"/>
    </row>
    <row r="42" spans="3:6" ht="12.75" customHeight="1" x14ac:dyDescent="0.15">
      <c r="C42" s="5"/>
      <c r="D42" s="12"/>
      <c r="E42" s="8"/>
      <c r="F42" s="8"/>
    </row>
    <row r="43" spans="3:6" ht="12.75" customHeight="1" x14ac:dyDescent="0.15">
      <c r="C43" s="5"/>
      <c r="D43" s="12"/>
      <c r="E43" s="8"/>
      <c r="F43" s="8"/>
    </row>
    <row r="44" spans="3:6" ht="12.75" customHeight="1" x14ac:dyDescent="0.15">
      <c r="C44" s="5"/>
      <c r="D44" s="12"/>
      <c r="E44" s="8"/>
      <c r="F44" s="8"/>
    </row>
    <row r="45" spans="3:6" ht="12.75" customHeight="1" x14ac:dyDescent="0.15">
      <c r="C45" s="5"/>
      <c r="D45" s="12"/>
      <c r="E45" s="8"/>
      <c r="F45" s="8"/>
    </row>
    <row r="46" spans="3:6" ht="12.75" customHeight="1" x14ac:dyDescent="0.15">
      <c r="C46" s="5"/>
      <c r="D46" s="12"/>
      <c r="E46" s="8"/>
      <c r="F46" s="8"/>
    </row>
    <row r="47" spans="3:6" ht="12.75" customHeight="1" x14ac:dyDescent="0.15">
      <c r="C47" s="5"/>
      <c r="D47" s="12"/>
      <c r="E47" s="8"/>
      <c r="F47" s="8"/>
    </row>
    <row r="48" spans="3:6" ht="12.75" customHeight="1" x14ac:dyDescent="0.2">
      <c r="D48" s="11"/>
      <c r="E48" s="7"/>
      <c r="F48" s="7"/>
    </row>
    <row r="49" spans="4:6" ht="12.75" customHeight="1" x14ac:dyDescent="0.2">
      <c r="E49" s="7"/>
    </row>
    <row r="50" spans="4:6" ht="12.75" customHeight="1" x14ac:dyDescent="0.15">
      <c r="D50" s="12"/>
      <c r="E50" s="8"/>
      <c r="F50" s="8"/>
    </row>
    <row r="51" spans="4:6" ht="12.75" customHeight="1" x14ac:dyDescent="0.2">
      <c r="D51" s="11"/>
      <c r="E51" s="4"/>
      <c r="F51" s="4"/>
    </row>
    <row r="52" spans="4:6" ht="12.75" customHeight="1" x14ac:dyDescent="0.2">
      <c r="E52" s="7"/>
    </row>
    <row r="53" spans="4:6" ht="12.75" customHeight="1" x14ac:dyDescent="0.15">
      <c r="D53" s="12"/>
      <c r="E53" s="8"/>
      <c r="F53" s="8"/>
    </row>
    <row r="54" spans="4:6" ht="12.75" customHeight="1" x14ac:dyDescent="0.3">
      <c r="D54" s="14"/>
      <c r="E54" s="4"/>
      <c r="F54" s="4"/>
    </row>
    <row r="55" spans="4:6" ht="12.75" customHeight="1" x14ac:dyDescent="0.15">
      <c r="E55" s="4"/>
      <c r="F55" s="4"/>
    </row>
    <row r="56" spans="4:6" ht="12.75" customHeight="1" x14ac:dyDescent="0.2">
      <c r="D56" s="15"/>
      <c r="E56" s="7"/>
    </row>
    <row r="57" spans="4:6" ht="12.75" customHeight="1" x14ac:dyDescent="0.15">
      <c r="D57" s="12"/>
      <c r="E57" s="8"/>
      <c r="F57" s="8"/>
    </row>
    <row r="58" spans="4:6" ht="14" x14ac:dyDescent="0.15">
      <c r="D58" s="12"/>
      <c r="E58" s="8"/>
      <c r="F58" s="8"/>
    </row>
    <row r="59" spans="4:6" ht="14" x14ac:dyDescent="0.15">
      <c r="D59" s="12"/>
      <c r="E59" s="8"/>
      <c r="F59" s="8"/>
    </row>
    <row r="60" spans="4:6" ht="14" x14ac:dyDescent="0.15">
      <c r="D60" s="12"/>
      <c r="E60" s="8"/>
      <c r="F60" s="8"/>
    </row>
  </sheetData>
  <sheetProtection algorithmName="SHA-512" hashValue="ebq6FFzi7a83JwjJCunbQ+L8UGNNX+hYsFw6L7oVhpZQdCT3AajxigXkKwV4uJeHO+DSt6sPVlGNNSzLTSW61A==" saltValue="g4bmu6JYT/z9zUWXk8HAiw==" spinCount="100000" sheet="1" objects="1" scenarios="1"/>
  <phoneticPr fontId="21" type="noConversion"/>
  <hyperlinks>
    <hyperlink ref="E2" r:id="rId1" xr:uid="{00000000-0004-0000-0100-000000000000}"/>
  </hyperlinks>
  <printOptions horizontalCentered="1" verticalCentered="1"/>
  <pageMargins left="0.19685039370078741" right="0.19685039370078741" top="0.11811023622047245" bottom="0.19685039370078741" header="0" footer="0"/>
  <pageSetup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CmO, PmO, FCmO</vt:lpstr>
      <vt:lpstr>Bières du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cp:lastPrinted>2017-10-11T15:25:47Z</cp:lastPrinted>
  <dcterms:created xsi:type="dcterms:W3CDTF">2017-10-11T14:18:30Z</dcterms:created>
  <dcterms:modified xsi:type="dcterms:W3CDTF">2021-04-16T23:51:08Z</dcterms:modified>
</cp:coreProperties>
</file>