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3/Finance gaganante (430-853-ME)/ COMPTABILITÉ 1 - Analyse et traitement des données du cycle comptable/Chapitre 6/"/>
    </mc:Choice>
  </mc:AlternateContent>
  <xr:revisionPtr revIDLastSave="0" documentId="8_{3766EF04-3EB9-6E47-8A68-DD933F104813}" xr6:coauthVersionLast="47" xr6:coauthVersionMax="47" xr10:uidLastSave="{00000000-0000-0000-0000-000000000000}"/>
  <bookViews>
    <workbookView xWindow="440" yWindow="1020" windowWidth="46400" windowHeight="24460" xr2:uid="{31B646AD-85AF-3B40-8BB1-FEC05015A137}"/>
  </bookViews>
  <sheets>
    <sheet name="Plan comptable" sheetId="3" r:id="rId1"/>
    <sheet name="Balance de vérification" sheetId="4" r:id="rId2"/>
    <sheet name="Chiffrier" sheetId="7" r:id="rId3"/>
    <sheet name="Journal général" sheetId="8" r:id="rId4"/>
    <sheet name="Grand Livre" sheetId="5" r:id="rId5"/>
    <sheet name="Balance après clôture" sheetId="6" r:id="rId6"/>
  </sheets>
  <externalReferences>
    <externalReference r:id="rId7"/>
  </externalReferences>
  <definedNames>
    <definedName name="image1" localSheetId="0">#REF!</definedName>
    <definedName name="image1">#REF!</definedName>
    <definedName name="image2" localSheetId="0">#REF!</definedName>
    <definedName name="image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7" l="1"/>
  <c r="C39" i="7"/>
  <c r="C38" i="7"/>
  <c r="C37" i="7"/>
  <c r="C36" i="7"/>
  <c r="C35" i="7"/>
  <c r="C34" i="7"/>
  <c r="C33" i="7"/>
  <c r="C32" i="7"/>
  <c r="C31" i="7"/>
  <c r="C28" i="7"/>
  <c r="C27" i="7"/>
  <c r="C25" i="7"/>
  <c r="C24" i="7"/>
  <c r="C20" i="7"/>
  <c r="C19" i="7"/>
  <c r="C18" i="6" s="1"/>
  <c r="C18" i="7"/>
  <c r="C17" i="6" s="1"/>
  <c r="C17" i="7"/>
  <c r="C16" i="7"/>
  <c r="C15" i="7"/>
  <c r="B31" i="7"/>
  <c r="D29" i="7"/>
  <c r="D27" i="5"/>
  <c r="H22" i="5"/>
  <c r="D19" i="5"/>
  <c r="D12" i="5"/>
  <c r="H15" i="5"/>
  <c r="C20" i="6"/>
  <c r="C19" i="6"/>
  <c r="C16" i="6"/>
  <c r="C15" i="6"/>
  <c r="C14" i="6"/>
  <c r="C13" i="6"/>
  <c r="C12" i="6"/>
  <c r="C11" i="6"/>
  <c r="C10" i="6"/>
  <c r="C9" i="6"/>
  <c r="C8" i="6"/>
  <c r="C7" i="6"/>
  <c r="C6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27" i="8"/>
  <c r="C27" i="8"/>
  <c r="G26" i="8"/>
  <c r="C26" i="8"/>
  <c r="G31" i="8"/>
  <c r="C31" i="8"/>
  <c r="G30" i="8"/>
  <c r="C30" i="8"/>
  <c r="C35" i="8"/>
  <c r="C34" i="8"/>
  <c r="G35" i="8"/>
  <c r="G34" i="8"/>
  <c r="C29" i="7"/>
  <c r="B29" i="7"/>
  <c r="C29" i="4"/>
  <c r="B29" i="4"/>
  <c r="G44" i="7"/>
  <c r="I44" i="7"/>
  <c r="D30" i="7"/>
  <c r="C30" i="7"/>
  <c r="B30" i="7"/>
  <c r="D40" i="7"/>
  <c r="D39" i="7"/>
  <c r="D38" i="7"/>
  <c r="D37" i="7"/>
  <c r="D36" i="7"/>
  <c r="D35" i="7"/>
  <c r="D34" i="7"/>
  <c r="D33" i="7"/>
  <c r="D32" i="7"/>
  <c r="D31" i="7"/>
  <c r="D28" i="7"/>
  <c r="D27" i="7"/>
  <c r="D26" i="7"/>
  <c r="E24" i="7"/>
  <c r="D23" i="7"/>
  <c r="E22" i="7"/>
  <c r="E21" i="7"/>
  <c r="E20" i="7"/>
  <c r="E19" i="7"/>
  <c r="E18" i="7"/>
  <c r="E17" i="7"/>
  <c r="D16" i="7"/>
  <c r="E15" i="7"/>
  <c r="D14" i="7"/>
  <c r="E13" i="7"/>
  <c r="D12" i="7"/>
  <c r="N44" i="7"/>
  <c r="D10" i="7"/>
  <c r="D9" i="7"/>
  <c r="D8" i="7"/>
  <c r="D7" i="7"/>
  <c r="D6" i="7"/>
  <c r="C42" i="7"/>
  <c r="C9" i="8" s="1"/>
  <c r="B42" i="7"/>
  <c r="G9" i="8" s="1"/>
  <c r="B40" i="7"/>
  <c r="B39" i="7"/>
  <c r="B38" i="7"/>
  <c r="B37" i="7"/>
  <c r="B36" i="7"/>
  <c r="B35" i="7"/>
  <c r="B34" i="7"/>
  <c r="B33" i="7"/>
  <c r="B32" i="7"/>
  <c r="B28" i="7"/>
  <c r="B27" i="7"/>
  <c r="B26" i="7"/>
  <c r="G10" i="8" s="1"/>
  <c r="B25" i="7"/>
  <c r="B24" i="7"/>
  <c r="G5" i="8" s="1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C26" i="7"/>
  <c r="C10" i="8" s="1"/>
  <c r="C23" i="7"/>
  <c r="C22" i="7"/>
  <c r="C21" i="7"/>
  <c r="C14" i="7"/>
  <c r="C13" i="7"/>
  <c r="C12" i="7"/>
  <c r="C11" i="7"/>
  <c r="C10" i="7"/>
  <c r="C9" i="7"/>
  <c r="C8" i="7"/>
  <c r="C7" i="7"/>
  <c r="C6" i="7"/>
  <c r="C25" i="4"/>
  <c r="B25" i="4"/>
  <c r="O46" i="7"/>
  <c r="N46" i="7"/>
  <c r="L46" i="7"/>
  <c r="L45" i="7"/>
  <c r="O45" i="7"/>
  <c r="N45" i="7"/>
  <c r="B2" i="7"/>
  <c r="E41" i="5"/>
  <c r="D3" i="5"/>
  <c r="C40" i="4"/>
  <c r="B40" i="4"/>
  <c r="C38" i="4"/>
  <c r="B38" i="4"/>
  <c r="C37" i="4"/>
  <c r="B37" i="4"/>
  <c r="C36" i="4"/>
  <c r="B36" i="4"/>
  <c r="C35" i="4"/>
  <c r="B35" i="4"/>
  <c r="C18" i="4"/>
  <c r="B18" i="4"/>
  <c r="C17" i="4"/>
  <c r="B17" i="4"/>
  <c r="C16" i="4"/>
  <c r="B16" i="4"/>
  <c r="C13" i="4"/>
  <c r="B13" i="4"/>
  <c r="C12" i="4"/>
  <c r="B12" i="4"/>
  <c r="C7" i="4"/>
  <c r="B7" i="4"/>
  <c r="C39" i="4"/>
  <c r="C34" i="4"/>
  <c r="C33" i="4"/>
  <c r="C32" i="4"/>
  <c r="C31" i="4"/>
  <c r="C30" i="4"/>
  <c r="C28" i="4"/>
  <c r="C27" i="4"/>
  <c r="C26" i="4"/>
  <c r="C24" i="4"/>
  <c r="C5" i="8" s="1"/>
  <c r="C23" i="4"/>
  <c r="C22" i="4"/>
  <c r="C21" i="4"/>
  <c r="C20" i="4"/>
  <c r="C19" i="4"/>
  <c r="C15" i="4"/>
  <c r="C14" i="4"/>
  <c r="C11" i="4"/>
  <c r="C10" i="4"/>
  <c r="C9" i="4"/>
  <c r="C8" i="4"/>
  <c r="C6" i="4"/>
  <c r="B39" i="4"/>
  <c r="B34" i="4"/>
  <c r="B33" i="4"/>
  <c r="B32" i="4"/>
  <c r="B31" i="4"/>
  <c r="B30" i="4"/>
  <c r="B28" i="4"/>
  <c r="B27" i="4"/>
  <c r="B26" i="4"/>
  <c r="B24" i="4"/>
  <c r="B23" i="4"/>
  <c r="B22" i="4"/>
  <c r="B21" i="4"/>
  <c r="B20" i="4"/>
  <c r="B19" i="4"/>
  <c r="B15" i="4"/>
  <c r="B14" i="4"/>
  <c r="B11" i="4"/>
  <c r="B10" i="4"/>
  <c r="B9" i="4"/>
  <c r="B8" i="4"/>
  <c r="B6" i="4"/>
  <c r="G42" i="4"/>
  <c r="F42" i="4"/>
  <c r="H31" i="5" l="1"/>
  <c r="G21" i="6"/>
  <c r="H23" i="5"/>
  <c r="F21" i="6"/>
  <c r="H16" i="5"/>
  <c r="L44" i="7"/>
  <c r="C6" i="8"/>
  <c r="G6" i="8"/>
  <c r="E44" i="7"/>
  <c r="J44" i="7"/>
  <c r="J26" i="7"/>
  <c r="M44" i="7"/>
  <c r="D44" i="7"/>
  <c r="K44" i="7"/>
  <c r="H38" i="5" l="1"/>
  <c r="H7" i="5"/>
  <c r="H8" i="5" s="1"/>
  <c r="H9" i="5" s="1"/>
  <c r="O44" i="7"/>
</calcChain>
</file>

<file path=xl/sharedStrings.xml><?xml version="1.0" encoding="utf-8"?>
<sst xmlns="http://schemas.openxmlformats.org/spreadsheetml/2006/main" count="428" uniqueCount="227">
  <si>
    <t>Débit</t>
  </si>
  <si>
    <t>Crédit</t>
  </si>
  <si>
    <t>Honoraires professionnels</t>
  </si>
  <si>
    <t>Sommaire des résultats</t>
  </si>
  <si>
    <t>Loyer</t>
  </si>
  <si>
    <t>Frais de bureau</t>
  </si>
  <si>
    <t>Taxes municipales</t>
  </si>
  <si>
    <t>Électricité</t>
  </si>
  <si>
    <t>Chauffage</t>
  </si>
  <si>
    <t>Assurance</t>
  </si>
  <si>
    <t>Télécommunications</t>
  </si>
  <si>
    <t xml:space="preserve"> </t>
  </si>
  <si>
    <t>PLAN COMPTABLE</t>
  </si>
  <si>
    <t>ACTIF</t>
  </si>
  <si>
    <t>Actif courant</t>
  </si>
  <si>
    <t>Encaisse</t>
  </si>
  <si>
    <t>Placements à court terme</t>
  </si>
  <si>
    <t>Clients</t>
  </si>
  <si>
    <t>TPS à recevoir</t>
  </si>
  <si>
    <t>TVQ à recevoir</t>
  </si>
  <si>
    <t>Intérêts à recevoir</t>
  </si>
  <si>
    <t>Honoraires à recevoir</t>
  </si>
  <si>
    <t>Loyer à recevoir</t>
  </si>
  <si>
    <t>Produits divers à recevoir</t>
  </si>
  <si>
    <t>Dividendes à recevoir</t>
  </si>
  <si>
    <t>Taxes à la consommation à recevoir</t>
  </si>
  <si>
    <t>Effet à recevoir (court terme)</t>
  </si>
  <si>
    <t>Stocks de marchandises</t>
  </si>
  <si>
    <t>Fournitures de bureau</t>
  </si>
  <si>
    <t>Fournitures (autres)</t>
  </si>
  <si>
    <t>Assurance payée d'avance</t>
  </si>
  <si>
    <t>Loyer payé d'avance</t>
  </si>
  <si>
    <t>Taxes municipales payées d'avance</t>
  </si>
  <si>
    <t>Taxes scolaires payées d'avance</t>
  </si>
  <si>
    <t>Publicité payée d'avance</t>
  </si>
  <si>
    <t>Actif non courant</t>
  </si>
  <si>
    <t>Matériel roulant</t>
  </si>
  <si>
    <t xml:space="preserve">     Amortissement cumulé - matériel roulant</t>
  </si>
  <si>
    <t>Équipement de bureau</t>
  </si>
  <si>
    <t xml:space="preserve">     Amortissement cumulé - équipement de bureau</t>
  </si>
  <si>
    <t>Matériel informatique</t>
  </si>
  <si>
    <t xml:space="preserve">     Amortissement cumulé - matériel informatique</t>
  </si>
  <si>
    <t xml:space="preserve">Équipement </t>
  </si>
  <si>
    <t xml:space="preserve">     Amortissement cumulé - équipement </t>
  </si>
  <si>
    <t>Ameublement de bureau</t>
  </si>
  <si>
    <t xml:space="preserve">     Amortissement cumulé - ameublement de bureau</t>
  </si>
  <si>
    <t>Améliorations locatives</t>
  </si>
  <si>
    <t xml:space="preserve">     Amortissement cumulé - amélioration locative</t>
  </si>
  <si>
    <t>Bâtiment</t>
  </si>
  <si>
    <t xml:space="preserve">     Amortissement cumulé bâtiment</t>
  </si>
  <si>
    <t>Entrepôt</t>
  </si>
  <si>
    <t xml:space="preserve">     Amortissement cumulé - entrepôt</t>
  </si>
  <si>
    <t>Terrain</t>
  </si>
  <si>
    <t>PASSIF</t>
  </si>
  <si>
    <t>Passif courant</t>
  </si>
  <si>
    <t xml:space="preserve"> Emprunt bancaire (marge de crédit)</t>
  </si>
  <si>
    <t xml:space="preserve"> Fournisseurs</t>
  </si>
  <si>
    <t xml:space="preserve"> Effet à payer à court terme</t>
  </si>
  <si>
    <t xml:space="preserve"> TPS à payer</t>
  </si>
  <si>
    <t xml:space="preserve"> TVQ à payer</t>
  </si>
  <si>
    <t xml:space="preserve"> Salaires à payer</t>
  </si>
  <si>
    <t xml:space="preserve"> RRQ à payer</t>
  </si>
  <si>
    <t xml:space="preserve"> RQAP à payer</t>
  </si>
  <si>
    <t xml:space="preserve"> FSS à payer</t>
  </si>
  <si>
    <t xml:space="preserve"> CNESST à payer</t>
  </si>
  <si>
    <t xml:space="preserve"> Impôt provincial à payer</t>
  </si>
  <si>
    <t xml:space="preserve"> A-E à payer</t>
  </si>
  <si>
    <t xml:space="preserve"> Impôt fédéral à payer</t>
  </si>
  <si>
    <t xml:space="preserve"> Vacances à payer</t>
  </si>
  <si>
    <t xml:space="preserve"> REER collectif à payer</t>
  </si>
  <si>
    <t xml:space="preserve"> RVER à payer</t>
  </si>
  <si>
    <t xml:space="preserve"> Régime de retraite à payer</t>
  </si>
  <si>
    <t xml:space="preserve"> Cotisations syndicales à payer</t>
  </si>
  <si>
    <t xml:space="preserve"> Dons de charité à payer</t>
  </si>
  <si>
    <t xml:space="preserve"> Publicité à payer</t>
  </si>
  <si>
    <t xml:space="preserve"> Intérêts à payer</t>
  </si>
  <si>
    <t xml:space="preserve"> Autres charges à payer</t>
  </si>
  <si>
    <t xml:space="preserve"> Loyer à payer</t>
  </si>
  <si>
    <t xml:space="preserve"> Dividendes à payer</t>
  </si>
  <si>
    <t xml:space="preserve"> Produits perçus d'avance</t>
  </si>
  <si>
    <t xml:space="preserve"> Impôts sur les société à payer</t>
  </si>
  <si>
    <t>Passif non courant</t>
  </si>
  <si>
    <t xml:space="preserve"> Effet à payer (long terme)</t>
  </si>
  <si>
    <t xml:space="preserve"> Emprunt hypothécaire</t>
  </si>
  <si>
    <t>CAPITAUX PROPRES</t>
  </si>
  <si>
    <t>Capitaux propres (entreprise à propriétaire unique)</t>
  </si>
  <si>
    <t xml:space="preserve"> Christian Latour — Capital</t>
  </si>
  <si>
    <t xml:space="preserve"> Christian Latour — apports</t>
  </si>
  <si>
    <t xml:space="preserve"> Christian Latour — retraits</t>
  </si>
  <si>
    <t>Capitaux propres (société par actions)</t>
  </si>
  <si>
    <t xml:space="preserve"> Capital actions ordinaire</t>
  </si>
  <si>
    <t xml:space="preserve"> Capital actions privilégié</t>
  </si>
  <si>
    <t>Bénéfices non répartis (BNR)</t>
  </si>
  <si>
    <t xml:space="preserve"> Bénéfices non répartis</t>
  </si>
  <si>
    <t>Dividendes - actions ordinaire</t>
  </si>
  <si>
    <t>Dividendes - actions privilégié</t>
  </si>
  <si>
    <t>PRODUITS</t>
  </si>
  <si>
    <t>Revenus</t>
  </si>
  <si>
    <t xml:space="preserve"> Commissions gagnées</t>
  </si>
  <si>
    <t xml:space="preserve"> Honoraires professionnels</t>
  </si>
  <si>
    <t xml:space="preserve"> Services rendus</t>
  </si>
  <si>
    <t xml:space="preserve"> Honoraires de gestion</t>
  </si>
  <si>
    <t xml:space="preserve"> Redevances gagnées</t>
  </si>
  <si>
    <t xml:space="preserve"> Revenus de transport</t>
  </si>
  <si>
    <t xml:space="preserve"> Revenus de location</t>
  </si>
  <si>
    <t xml:space="preserve"> Billets d’entrée</t>
  </si>
  <si>
    <t xml:space="preserve"> Travaux d’excavation</t>
  </si>
  <si>
    <t xml:space="preserve"> Revenus d’extermination</t>
  </si>
  <si>
    <t xml:space="preserve"> Produits divers</t>
  </si>
  <si>
    <t xml:space="preserve"> Honoraires de consultation</t>
  </si>
  <si>
    <t xml:space="preserve"> Produits de livraisons</t>
  </si>
  <si>
    <t xml:space="preserve"> Produits d’abonnements gagnés</t>
  </si>
  <si>
    <t xml:space="preserve"> Revenus de cours</t>
  </si>
  <si>
    <t xml:space="preserve"> Produits d’intérêts</t>
  </si>
  <si>
    <t xml:space="preserve"> Produits de dividendes</t>
  </si>
  <si>
    <t xml:space="preserve"> Ventes</t>
  </si>
  <si>
    <t xml:space="preserve"> Rendus et rabais sur ventes</t>
  </si>
  <si>
    <t xml:space="preserve"> Escomptes sur ventes</t>
  </si>
  <si>
    <t xml:space="preserve"> Gains sur disposition d’immobilisations</t>
  </si>
  <si>
    <t>CHARGES</t>
  </si>
  <si>
    <t>Coût des marchandises vendues</t>
  </si>
  <si>
    <t>Stock de marchandise au début</t>
  </si>
  <si>
    <t>Achats</t>
  </si>
  <si>
    <t>Rendus et rabais sur achats</t>
  </si>
  <si>
    <t>Escomptes sur achat</t>
  </si>
  <si>
    <t>Frais de transport à l’achat</t>
  </si>
  <si>
    <t>Frais de douane</t>
  </si>
  <si>
    <t>Stock de marchandises à la fin</t>
  </si>
  <si>
    <t>Charges d’exploitation</t>
  </si>
  <si>
    <t>Salaires</t>
  </si>
  <si>
    <t>Salaires des vendeurs</t>
  </si>
  <si>
    <t>Salaires de l’administration</t>
  </si>
  <si>
    <t>Charges sociales</t>
  </si>
  <si>
    <t>Avantages sociaux</t>
  </si>
  <si>
    <t>Vacances</t>
  </si>
  <si>
    <t>Location gymnase</t>
  </si>
  <si>
    <t>Publicité</t>
  </si>
  <si>
    <t>Frais de fournitures (autres)</t>
  </si>
  <si>
    <t>Entretien et réparation — matériel roulant</t>
  </si>
  <si>
    <t>Entretien et réparation — équipement de bureau</t>
  </si>
  <si>
    <t>Entretien et réparation — autres</t>
  </si>
  <si>
    <t>Entretien et réparation — bâtiment</t>
  </si>
  <si>
    <t>Cotisations professionnelles</t>
  </si>
  <si>
    <t>Taxes scolaires</t>
  </si>
  <si>
    <t>Location d’équipement</t>
  </si>
  <si>
    <t>Frais divers de vente</t>
  </si>
  <si>
    <t>Frais de livraison</t>
  </si>
  <si>
    <t>Frais de déplacement</t>
  </si>
  <si>
    <t>Frais de repas et représentation</t>
  </si>
  <si>
    <t>Essence</t>
  </si>
  <si>
    <t>Nonoraires de gestion</t>
  </si>
  <si>
    <t>Frais légaux</t>
  </si>
  <si>
    <t>Charges d’intérêts</t>
  </si>
  <si>
    <t>Frais bancaires</t>
  </si>
  <si>
    <t>Charges diverses</t>
  </si>
  <si>
    <t>Amortissement — Matériel roulant</t>
  </si>
  <si>
    <t>Amortissement — équipement de bureau</t>
  </si>
  <si>
    <t>Amortissement — matériel informatique</t>
  </si>
  <si>
    <t xml:space="preserve">Amortissement — équipement </t>
  </si>
  <si>
    <t>Amortissement — ameublement de bureau</t>
  </si>
  <si>
    <t>Amortissement — améliorations locatives</t>
  </si>
  <si>
    <t>Amortissement — bâtiment</t>
  </si>
  <si>
    <t xml:space="preserve"> Amortissement — entrepôt</t>
  </si>
  <si>
    <t>Perte sur disposition d’immobilisations</t>
  </si>
  <si>
    <t>Charge d'impôts</t>
  </si>
  <si>
    <t xml:space="preserve">BALANCE DE VÉRIFICATION </t>
  </si>
  <si>
    <t>Numéro</t>
  </si>
  <si>
    <t>Nom du compte</t>
  </si>
  <si>
    <t>au 31 décembre 20X5</t>
  </si>
  <si>
    <t>CHAPITRE 6 - PROBLÈME 4</t>
  </si>
  <si>
    <t>GRAND LIVRE</t>
  </si>
  <si>
    <r>
      <t>N</t>
    </r>
    <r>
      <rPr>
        <b/>
        <vertAlign val="superscript"/>
        <sz val="11"/>
        <rFont val="Calibri"/>
        <family val="2"/>
        <scheme val="minor"/>
      </rPr>
      <t xml:space="preserve">o </t>
    </r>
    <r>
      <rPr>
        <b/>
        <sz val="11"/>
        <rFont val="Calibri"/>
        <family val="2"/>
        <scheme val="minor"/>
      </rPr>
      <t>3100</t>
    </r>
  </si>
  <si>
    <t>Date</t>
  </si>
  <si>
    <t>Libellé</t>
  </si>
  <si>
    <t>Référence</t>
  </si>
  <si>
    <t>Solde</t>
  </si>
  <si>
    <t>Dt/Ct</t>
  </si>
  <si>
    <t>20X5</t>
  </si>
  <si>
    <t xml:space="preserve"> Ct </t>
  </si>
  <si>
    <t>Déc. 31</t>
  </si>
  <si>
    <t>Clôture</t>
  </si>
  <si>
    <r>
      <t>N</t>
    </r>
    <r>
      <rPr>
        <b/>
        <vertAlign val="superscript"/>
        <sz val="11"/>
        <rFont val="Calibri"/>
        <family val="2"/>
        <scheme val="minor"/>
      </rPr>
      <t xml:space="preserve">o </t>
    </r>
    <r>
      <rPr>
        <b/>
        <sz val="11"/>
        <rFont val="Calibri"/>
        <family val="2"/>
        <scheme val="minor"/>
      </rPr>
      <t>5999</t>
    </r>
  </si>
  <si>
    <t>BALANCE DE VÉRIFICATION APRÈS CLÔTURE</t>
  </si>
  <si>
    <t xml:space="preserve">Encaisse </t>
  </si>
  <si>
    <t xml:space="preserve">TPS à recevoir </t>
  </si>
  <si>
    <t>Équipements de reproduction</t>
  </si>
  <si>
    <t>Amortissement cumulé – équipements de reproduction</t>
  </si>
  <si>
    <t xml:space="preserve">Ameublement de bureau </t>
  </si>
  <si>
    <t xml:space="preserve">Amortissement cumulé – ameublement de bureau </t>
  </si>
  <si>
    <t>Amortissement cumulé – bâtiment</t>
  </si>
  <si>
    <t>Fournisseurs</t>
  </si>
  <si>
    <t xml:space="preserve">TPS à payer </t>
  </si>
  <si>
    <t>TVQ à payer</t>
  </si>
  <si>
    <t xml:space="preserve">Sacha Morin – capital </t>
  </si>
  <si>
    <t>CHAPITRE - PROBLÈME 4</t>
  </si>
  <si>
    <t>CHIFFRIER AU 31 DÉCEMBRE 20X5</t>
  </si>
  <si>
    <t>No</t>
  </si>
  <si>
    <t>Compte</t>
  </si>
  <si>
    <t>Balance de vérification</t>
  </si>
  <si>
    <t>Régularisations</t>
  </si>
  <si>
    <t>Balance de vérification régularisée</t>
  </si>
  <si>
    <t>État des capitaux propres et bilan</t>
  </si>
  <si>
    <t>Total</t>
  </si>
  <si>
    <t>Amortissement – ameublement de bureau</t>
  </si>
  <si>
    <t>Écritures clôture / États des résultats</t>
  </si>
  <si>
    <t>JOURNAL GÉNÉRAL</t>
  </si>
  <si>
    <t>Nom des comptes et explication</t>
  </si>
  <si>
    <t>Numéro 
des comptes</t>
  </si>
  <si>
    <t>(pour fermer les comptes de résultats créditeurs en date de la fin d’exercice)</t>
  </si>
  <si>
    <t>Entretien et réparations – bâtiment</t>
  </si>
  <si>
    <t>Amortissement – équipement</t>
  </si>
  <si>
    <t>Amortissement – bâtiment</t>
  </si>
  <si>
    <t>(pour fermer les comptes de résultats débiteurs en date de la fin d’exercice)</t>
  </si>
  <si>
    <r>
      <t xml:space="preserve">(pour comptabiliser le bénéfice net de l’exercice dans le compte </t>
    </r>
    <r>
      <rPr>
        <i/>
        <sz val="11"/>
        <rFont val="Calibri"/>
        <family val="2"/>
        <scheme val="minor"/>
      </rPr>
      <t>Capital</t>
    </r>
    <r>
      <rPr>
        <sz val="11"/>
        <rFont val="Calibri"/>
        <family val="2"/>
        <scheme val="minor"/>
      </rPr>
      <t>du propriétaire)</t>
    </r>
  </si>
  <si>
    <r>
      <t xml:space="preserve">(pour transférer les apports de l’exercice dans le compte </t>
    </r>
    <r>
      <rPr>
        <i/>
        <sz val="11"/>
        <rFont val="Calibri"/>
        <family val="2"/>
        <scheme val="minor"/>
      </rPr>
      <t>Capital</t>
    </r>
    <r>
      <rPr>
        <sz val="11"/>
        <rFont val="Calibri"/>
        <family val="2"/>
        <scheme val="minor"/>
      </rPr>
      <t>du propriétaire)</t>
    </r>
  </si>
  <si>
    <r>
      <t xml:space="preserve">(pour transférer les retraits de l’exercice dans le compte </t>
    </r>
    <r>
      <rPr>
        <i/>
        <sz val="11"/>
        <rFont val="Calibri"/>
        <family val="2"/>
        <scheme val="minor"/>
      </rPr>
      <t>Capital</t>
    </r>
    <r>
      <rPr>
        <sz val="11"/>
        <rFont val="Calibri"/>
        <family val="2"/>
        <scheme val="minor"/>
      </rPr>
      <t>du propriétaire)</t>
    </r>
  </si>
  <si>
    <t>Page : 1</t>
  </si>
  <si>
    <t>J.G.1</t>
  </si>
  <si>
    <t>Ensemble des comptes de charge</t>
  </si>
  <si>
    <r>
      <t>N</t>
    </r>
    <r>
      <rPr>
        <b/>
        <vertAlign val="superscript"/>
        <sz val="11"/>
        <rFont val="Calibri"/>
        <family val="2"/>
        <scheme val="minor"/>
      </rPr>
      <t>o Plusieurs</t>
    </r>
  </si>
  <si>
    <r>
      <t>N</t>
    </r>
    <r>
      <rPr>
        <b/>
        <vertAlign val="superscript"/>
        <sz val="11"/>
        <rFont val="Calibri"/>
        <family val="2"/>
        <scheme val="minor"/>
      </rPr>
      <t>o 4110</t>
    </r>
  </si>
  <si>
    <r>
      <t>N</t>
    </r>
    <r>
      <rPr>
        <b/>
        <vertAlign val="superscript"/>
        <sz val="11"/>
        <rFont val="Calibri"/>
        <family val="2"/>
        <scheme val="minor"/>
      </rPr>
      <t xml:space="preserve">o </t>
    </r>
    <r>
      <rPr>
        <b/>
        <sz val="11"/>
        <rFont val="Calibri"/>
        <family val="2"/>
        <scheme val="minor"/>
      </rPr>
      <t>3200</t>
    </r>
  </si>
  <si>
    <r>
      <t>N</t>
    </r>
    <r>
      <rPr>
        <b/>
        <vertAlign val="superscript"/>
        <sz val="11"/>
        <rFont val="Calibri"/>
        <family val="2"/>
        <scheme val="minor"/>
      </rPr>
      <t xml:space="preserve">o </t>
    </r>
    <r>
      <rPr>
        <b/>
        <sz val="11"/>
        <rFont val="Calibri"/>
        <family val="2"/>
        <scheme val="minor"/>
      </rPr>
      <t>3300</t>
    </r>
  </si>
  <si>
    <t>Dt</t>
  </si>
  <si>
    <t>Ok</t>
  </si>
  <si>
    <t xml:space="preserve">  </t>
  </si>
  <si>
    <t>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</si>
</sst>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 * #,##0.00_)\ _$_ ;_ * \(#,##0.00\)\ _$_ ;_ * &quot;-&quot;??_)\ _$_ ;_ @_ "/>
    <numFmt numFmtId="166" formatCode="_-* #,##0.00\ _€_-;\-* #,##0.00\ _€_-;_-* &quot;-&quot;??\ _€_-;_-@_-"/>
    <numFmt numFmtId="167" formatCode="mmm\ dd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20"/>
      <color theme="0"/>
      <name val="Calibri"/>
      <family val="2"/>
      <scheme val="minor"/>
    </font>
    <font>
      <sz val="20"/>
      <name val="Arial"/>
      <family val="2"/>
    </font>
    <font>
      <b/>
      <sz val="18"/>
      <name val="Calibri"/>
      <family val="2"/>
      <scheme val="minor"/>
    </font>
    <font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1"/>
      <color rgb="FFFFFFFF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3" tint="0.59996337778862885"/>
      </bottom>
      <diagonal/>
    </border>
    <border>
      <left/>
      <right/>
      <top style="thin">
        <color indexed="64"/>
      </top>
      <bottom style="thin">
        <color theme="3" tint="0.59996337778862885"/>
      </bottom>
      <diagonal/>
    </border>
    <border>
      <left style="thin">
        <color indexed="64"/>
      </left>
      <right/>
      <top style="thin">
        <color indexed="64"/>
      </top>
      <bottom style="thin">
        <color theme="3" tint="0.59996337778862885"/>
      </bottom>
      <diagonal/>
    </border>
    <border>
      <left/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/>
      <top/>
      <bottom style="thin">
        <color theme="3" tint="0.59996337778862885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BFBFBF"/>
      </bottom>
      <diagonal/>
    </border>
    <border>
      <left/>
      <right style="thin">
        <color rgb="FF000000"/>
      </right>
      <top style="thin">
        <color indexed="64"/>
      </top>
      <bottom style="thin">
        <color rgb="FFBFBFBF"/>
      </bottom>
      <diagonal/>
    </border>
    <border>
      <left/>
      <right style="double">
        <color indexed="64"/>
      </right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double">
        <color indexed="64"/>
      </left>
      <right/>
      <top/>
      <bottom style="thin">
        <color rgb="FFBFBFBF"/>
      </bottom>
      <diagonal/>
    </border>
    <border>
      <left/>
      <right style="thin">
        <color rgb="FF000000"/>
      </right>
      <top style="thin">
        <color rgb="FFBFBFBF"/>
      </top>
      <bottom style="thin">
        <color rgb="FFBFBFBF"/>
      </bottom>
      <diagonal/>
    </border>
    <border>
      <left style="double">
        <color indexed="64"/>
      </left>
      <right style="double">
        <color indexed="64"/>
      </right>
      <top/>
      <bottom style="thin">
        <color rgb="FFBFBFBF"/>
      </bottom>
      <diagonal/>
    </border>
    <border>
      <left style="thin">
        <color indexed="64"/>
      </left>
      <right/>
      <top style="thin">
        <color indexed="64"/>
      </top>
      <bottom style="thin">
        <color rgb="FFBFBFBF"/>
      </bottom>
      <diagonal/>
    </border>
    <border>
      <left style="thin">
        <color indexed="64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double">
        <color indexed="64"/>
      </left>
      <right/>
      <top style="thin">
        <color indexed="64"/>
      </top>
      <bottom style="thin">
        <color rgb="FFBFBFBF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rgb="FFBFBFBF"/>
      </bottom>
      <diagonal/>
    </border>
  </borders>
  <cellStyleXfs count="5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228">
    <xf numFmtId="0" fontId="0" fillId="0" borderId="0" xfId="0"/>
    <xf numFmtId="0" fontId="5" fillId="0" borderId="0" xfId="1"/>
    <xf numFmtId="0" fontId="6" fillId="0" borderId="13" xfId="1" applyFont="1" applyBorder="1" applyAlignment="1">
      <alignment horizontal="center" vertical="center" wrapText="1"/>
    </xf>
    <xf numFmtId="0" fontId="7" fillId="0" borderId="13" xfId="1" applyFont="1" applyBorder="1" applyAlignment="1">
      <alignment wrapText="1"/>
    </xf>
    <xf numFmtId="0" fontId="10" fillId="0" borderId="11" xfId="1" applyFont="1" applyBorder="1"/>
    <xf numFmtId="0" fontId="10" fillId="0" borderId="12" xfId="1" applyFont="1" applyBorder="1"/>
    <xf numFmtId="0" fontId="11" fillId="0" borderId="16" xfId="1" applyFont="1" applyBorder="1"/>
    <xf numFmtId="0" fontId="10" fillId="0" borderId="17" xfId="1" applyFont="1" applyBorder="1" applyAlignment="1">
      <alignment horizontal="center"/>
    </xf>
    <xf numFmtId="0" fontId="10" fillId="0" borderId="16" xfId="1" applyFont="1" applyBorder="1"/>
    <xf numFmtId="0" fontId="10" fillId="0" borderId="17" xfId="1" applyFont="1" applyBorder="1"/>
    <xf numFmtId="0" fontId="12" fillId="0" borderId="16" xfId="1" applyFont="1" applyBorder="1"/>
    <xf numFmtId="0" fontId="10" fillId="0" borderId="18" xfId="1" applyFont="1" applyBorder="1" applyAlignment="1">
      <alignment horizontal="center"/>
    </xf>
    <xf numFmtId="0" fontId="13" fillId="0" borderId="16" xfId="1" applyFont="1" applyBorder="1"/>
    <xf numFmtId="0" fontId="14" fillId="4" borderId="16" xfId="1" applyFont="1" applyFill="1" applyBorder="1"/>
    <xf numFmtId="0" fontId="10" fillId="4" borderId="17" xfId="1" applyFont="1" applyFill="1" applyBorder="1" applyAlignment="1">
      <alignment horizontal="center"/>
    </xf>
    <xf numFmtId="0" fontId="14" fillId="0" borderId="16" xfId="1" applyFont="1" applyBorder="1"/>
    <xf numFmtId="0" fontId="10" fillId="0" borderId="18" xfId="1" applyFont="1" applyBorder="1"/>
    <xf numFmtId="0" fontId="10" fillId="0" borderId="12" xfId="1" applyFont="1" applyBorder="1" applyAlignment="1">
      <alignment horizontal="center"/>
    </xf>
    <xf numFmtId="0" fontId="11" fillId="0" borderId="19" xfId="1" applyFont="1" applyBorder="1"/>
    <xf numFmtId="0" fontId="10" fillId="0" borderId="19" xfId="1" applyFont="1" applyBorder="1"/>
    <xf numFmtId="0" fontId="10" fillId="0" borderId="20" xfId="1" applyFont="1" applyBorder="1"/>
    <xf numFmtId="0" fontId="10" fillId="0" borderId="21" xfId="1" applyFont="1" applyBorder="1"/>
    <xf numFmtId="0" fontId="12" fillId="5" borderId="20" xfId="1" applyFont="1" applyFill="1" applyBorder="1"/>
    <xf numFmtId="0" fontId="14" fillId="5" borderId="20" xfId="1" applyFont="1" applyFill="1" applyBorder="1"/>
    <xf numFmtId="0" fontId="11" fillId="0" borderId="20" xfId="1" applyFont="1" applyBorder="1"/>
    <xf numFmtId="0" fontId="15" fillId="0" borderId="20" xfId="1" applyFont="1" applyBorder="1"/>
    <xf numFmtId="0" fontId="14" fillId="0" borderId="20" xfId="1" applyFont="1" applyBorder="1" applyProtection="1">
      <protection locked="0"/>
    </xf>
    <xf numFmtId="0" fontId="14" fillId="0" borderId="20" xfId="1" applyFont="1" applyBorder="1"/>
    <xf numFmtId="0" fontId="14" fillId="0" borderId="21" xfId="1" applyFont="1" applyBorder="1"/>
    <xf numFmtId="0" fontId="10" fillId="5" borderId="20" xfId="1" applyFont="1" applyFill="1" applyBorder="1"/>
    <xf numFmtId="0" fontId="16" fillId="0" borderId="20" xfId="1" applyFont="1" applyBorder="1"/>
    <xf numFmtId="0" fontId="16" fillId="0" borderId="20" xfId="1" applyFont="1" applyBorder="1" applyProtection="1">
      <protection locked="0"/>
    </xf>
    <xf numFmtId="0" fontId="16" fillId="0" borderId="21" xfId="1" applyFont="1" applyBorder="1" applyProtection="1">
      <protection locked="0"/>
    </xf>
    <xf numFmtId="0" fontId="15" fillId="0" borderId="16" xfId="1" applyFont="1" applyBorder="1"/>
    <xf numFmtId="0" fontId="10" fillId="0" borderId="22" xfId="1" applyFont="1" applyBorder="1"/>
    <xf numFmtId="0" fontId="2" fillId="7" borderId="0" xfId="0" applyFont="1" applyFill="1"/>
    <xf numFmtId="0" fontId="17" fillId="6" borderId="0" xfId="0" applyFont="1" applyFill="1" applyAlignment="1">
      <alignment horizontal="center"/>
    </xf>
    <xf numFmtId="0" fontId="4" fillId="8" borderId="1" xfId="1" applyFont="1" applyFill="1" applyBorder="1" applyAlignment="1">
      <alignment horizontal="center" vertical="center"/>
    </xf>
    <xf numFmtId="0" fontId="4" fillId="8" borderId="2" xfId="1" applyFont="1" applyFill="1" applyBorder="1" applyAlignment="1">
      <alignment horizontal="center" vertical="center" wrapText="1"/>
    </xf>
    <xf numFmtId="0" fontId="2" fillId="8" borderId="4" xfId="1" applyFont="1" applyFill="1" applyBorder="1" applyAlignment="1">
      <alignment horizontal="center"/>
    </xf>
    <xf numFmtId="164" fontId="2" fillId="8" borderId="8" xfId="1" applyNumberFormat="1" applyFont="1" applyFill="1" applyBorder="1" applyAlignment="1">
      <alignment horizontal="center"/>
    </xf>
    <xf numFmtId="0" fontId="2" fillId="8" borderId="25" xfId="1" applyFont="1" applyFill="1" applyBorder="1" applyAlignment="1">
      <alignment horizontal="center"/>
    </xf>
    <xf numFmtId="0" fontId="2" fillId="8" borderId="10" xfId="1" applyFont="1" applyFill="1" applyBorder="1"/>
    <xf numFmtId="0" fontId="2" fillId="8" borderId="26" xfId="1" applyFont="1" applyFill="1" applyBorder="1"/>
    <xf numFmtId="0" fontId="2" fillId="8" borderId="25" xfId="1" applyFont="1" applyFill="1" applyBorder="1"/>
    <xf numFmtId="164" fontId="2" fillId="8" borderId="10" xfId="1" applyNumberFormat="1" applyFont="1" applyFill="1" applyBorder="1" applyAlignment="1">
      <alignment horizontal="center"/>
    </xf>
    <xf numFmtId="0" fontId="2" fillId="8" borderId="7" xfId="1" applyFont="1" applyFill="1" applyBorder="1" applyAlignment="1">
      <alignment horizontal="center"/>
    </xf>
    <xf numFmtId="0" fontId="2" fillId="8" borderId="8" xfId="1" applyFont="1" applyFill="1" applyBorder="1"/>
    <xf numFmtId="0" fontId="2" fillId="8" borderId="9" xfId="1" applyFont="1" applyFill="1" applyBorder="1"/>
    <xf numFmtId="0" fontId="2" fillId="8" borderId="7" xfId="1" applyFont="1" applyFill="1" applyBorder="1"/>
    <xf numFmtId="165" fontId="2" fillId="8" borderId="8" xfId="1" applyNumberFormat="1" applyFont="1" applyFill="1" applyBorder="1" applyAlignment="1">
      <alignment horizontal="center"/>
    </xf>
    <xf numFmtId="0" fontId="2" fillId="8" borderId="9" xfId="1" applyFont="1" applyFill="1" applyBorder="1" applyAlignment="1">
      <alignment horizontal="center"/>
    </xf>
    <xf numFmtId="166" fontId="2" fillId="8" borderId="8" xfId="1" applyNumberFormat="1" applyFont="1" applyFill="1" applyBorder="1" applyAlignment="1">
      <alignment horizontal="center"/>
    </xf>
    <xf numFmtId="49" fontId="2" fillId="8" borderId="7" xfId="1" applyNumberFormat="1" applyFont="1" applyFill="1" applyBorder="1" applyAlignment="1">
      <alignment horizontal="center"/>
    </xf>
    <xf numFmtId="164" fontId="2" fillId="8" borderId="23" xfId="1" applyNumberFormat="1" applyFont="1" applyFill="1" applyBorder="1" applyAlignment="1">
      <alignment horizontal="center"/>
    </xf>
    <xf numFmtId="164" fontId="2" fillId="8" borderId="24" xfId="1" applyNumberFormat="1" applyFont="1" applyFill="1" applyBorder="1" applyAlignment="1">
      <alignment horizontal="center"/>
    </xf>
    <xf numFmtId="0" fontId="4" fillId="8" borderId="47" xfId="0" applyFont="1" applyFill="1" applyBorder="1" applyAlignment="1">
      <alignment horizontal="center" vertical="center"/>
    </xf>
    <xf numFmtId="0" fontId="4" fillId="8" borderId="48" xfId="0" applyFont="1" applyFill="1" applyBorder="1" applyAlignment="1">
      <alignment horizontal="center" vertical="center"/>
    </xf>
    <xf numFmtId="0" fontId="0" fillId="8" borderId="39" xfId="0" applyFill="1" applyBorder="1" applyAlignment="1">
      <alignment horizontal="center"/>
    </xf>
    <xf numFmtId="0" fontId="0" fillId="8" borderId="53" xfId="0" applyFill="1" applyBorder="1"/>
    <xf numFmtId="0" fontId="0" fillId="8" borderId="61" xfId="0" applyFill="1" applyBorder="1" applyAlignment="1">
      <alignment horizontal="center"/>
    </xf>
    <xf numFmtId="0" fontId="0" fillId="8" borderId="54" xfId="0" applyFill="1" applyBorder="1"/>
    <xf numFmtId="0" fontId="0" fillId="8" borderId="42" xfId="0" applyFill="1" applyBorder="1" applyAlignment="1">
      <alignment horizontal="center"/>
    </xf>
    <xf numFmtId="0" fontId="0" fillId="8" borderId="45" xfId="0" applyFill="1" applyBorder="1"/>
    <xf numFmtId="165" fontId="2" fillId="8" borderId="45" xfId="4" applyFont="1" applyFill="1" applyBorder="1" applyProtection="1"/>
    <xf numFmtId="0" fontId="0" fillId="8" borderId="55" xfId="0" applyFill="1" applyBorder="1" applyAlignment="1">
      <alignment horizontal="center"/>
    </xf>
    <xf numFmtId="0" fontId="0" fillId="8" borderId="56" xfId="0" applyFill="1" applyBorder="1"/>
    <xf numFmtId="0" fontId="0" fillId="8" borderId="58" xfId="0" applyFill="1" applyBorder="1" applyAlignment="1">
      <alignment horizontal="center"/>
    </xf>
    <xf numFmtId="0" fontId="0" fillId="8" borderId="59" xfId="0" applyFill="1" applyBorder="1"/>
    <xf numFmtId="164" fontId="2" fillId="8" borderId="23" xfId="4" applyNumberFormat="1" applyFont="1" applyFill="1" applyBorder="1" applyProtection="1"/>
    <xf numFmtId="1" fontId="2" fillId="8" borderId="42" xfId="0" applyNumberFormat="1" applyFont="1" applyFill="1" applyBorder="1" applyAlignment="1" applyProtection="1">
      <alignment horizontal="center"/>
      <protection locked="0"/>
    </xf>
    <xf numFmtId="165" fontId="2" fillId="8" borderId="45" xfId="4" applyFont="1" applyFill="1" applyBorder="1" applyProtection="1">
      <protection locked="0"/>
    </xf>
    <xf numFmtId="165" fontId="21" fillId="8" borderId="54" xfId="0" applyNumberFormat="1" applyFont="1" applyFill="1" applyBorder="1" applyAlignment="1" applyProtection="1">
      <alignment horizontal="center"/>
      <protection locked="0"/>
    </xf>
    <xf numFmtId="165" fontId="21" fillId="8" borderId="45" xfId="0" applyNumberFormat="1" applyFont="1" applyFill="1" applyBorder="1" applyAlignment="1" applyProtection="1">
      <alignment horizontal="center"/>
      <protection locked="0"/>
    </xf>
    <xf numFmtId="165" fontId="21" fillId="8" borderId="45" xfId="4" applyFont="1" applyFill="1" applyBorder="1" applyProtection="1"/>
    <xf numFmtId="165" fontId="21" fillId="8" borderId="56" xfId="0" applyNumberFormat="1" applyFont="1" applyFill="1" applyBorder="1" applyAlignment="1" applyProtection="1">
      <alignment horizontal="center"/>
      <protection locked="0"/>
    </xf>
    <xf numFmtId="165" fontId="21" fillId="8" borderId="59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/>
    <xf numFmtId="0" fontId="2" fillId="9" borderId="3" xfId="0" applyFont="1" applyFill="1" applyBorder="1"/>
    <xf numFmtId="0" fontId="4" fillId="9" borderId="3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right"/>
    </xf>
    <xf numFmtId="0" fontId="4" fillId="9" borderId="29" xfId="0" applyFont="1" applyFill="1" applyBorder="1" applyAlignment="1">
      <alignment horizontal="center" vertical="center"/>
    </xf>
    <xf numFmtId="0" fontId="2" fillId="9" borderId="32" xfId="0" applyFont="1" applyFill="1" applyBorder="1"/>
    <xf numFmtId="165" fontId="2" fillId="9" borderId="33" xfId="0" applyNumberFormat="1" applyFont="1" applyFill="1" applyBorder="1"/>
    <xf numFmtId="165" fontId="2" fillId="9" borderId="34" xfId="0" applyNumberFormat="1" applyFont="1" applyFill="1" applyBorder="1"/>
    <xf numFmtId="49" fontId="2" fillId="9" borderId="30" xfId="0" applyNumberFormat="1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/>
    </xf>
    <xf numFmtId="165" fontId="2" fillId="9" borderId="32" xfId="0" applyNumberFormat="1" applyFont="1" applyFill="1" applyBorder="1"/>
    <xf numFmtId="165" fontId="2" fillId="9" borderId="36" xfId="0" applyNumberFormat="1" applyFont="1" applyFill="1" applyBorder="1"/>
    <xf numFmtId="165" fontId="2" fillId="9" borderId="34" xfId="0" applyNumberFormat="1" applyFont="1" applyFill="1" applyBorder="1" applyAlignment="1">
      <alignment horizontal="center"/>
    </xf>
    <xf numFmtId="0" fontId="2" fillId="10" borderId="3" xfId="0" applyFont="1" applyFill="1" applyBorder="1"/>
    <xf numFmtId="0" fontId="4" fillId="10" borderId="3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right"/>
    </xf>
    <xf numFmtId="0" fontId="4" fillId="10" borderId="29" xfId="0" applyFont="1" applyFill="1" applyBorder="1" applyAlignment="1">
      <alignment horizontal="center" vertical="center"/>
    </xf>
    <xf numFmtId="0" fontId="19" fillId="10" borderId="30" xfId="0" applyFont="1" applyFill="1" applyBorder="1" applyAlignment="1">
      <alignment horizontal="center"/>
    </xf>
    <xf numFmtId="0" fontId="2" fillId="10" borderId="32" xfId="0" applyFont="1" applyFill="1" applyBorder="1"/>
    <xf numFmtId="165" fontId="2" fillId="10" borderId="33" xfId="0" applyNumberFormat="1" applyFont="1" applyFill="1" applyBorder="1"/>
    <xf numFmtId="165" fontId="2" fillId="10" borderId="34" xfId="0" applyNumberFormat="1" applyFont="1" applyFill="1" applyBorder="1"/>
    <xf numFmtId="49" fontId="2" fillId="10" borderId="30" xfId="0" applyNumberFormat="1" applyFont="1" applyFill="1" applyBorder="1" applyAlignment="1">
      <alignment horizontal="center"/>
    </xf>
    <xf numFmtId="0" fontId="2" fillId="10" borderId="32" xfId="0" applyFont="1" applyFill="1" applyBorder="1" applyAlignment="1">
      <alignment horizontal="center"/>
    </xf>
    <xf numFmtId="165" fontId="2" fillId="10" borderId="32" xfId="0" applyNumberFormat="1" applyFont="1" applyFill="1" applyBorder="1"/>
    <xf numFmtId="165" fontId="2" fillId="10" borderId="36" xfId="0" applyNumberFormat="1" applyFont="1" applyFill="1" applyBorder="1"/>
    <xf numFmtId="165" fontId="2" fillId="10" borderId="34" xfId="0" applyNumberFormat="1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165" fontId="2" fillId="9" borderId="65" xfId="0" applyNumberFormat="1" applyFont="1" applyFill="1" applyBorder="1"/>
    <xf numFmtId="0" fontId="4" fillId="11" borderId="2" xfId="0" applyFont="1" applyFill="1" applyBorder="1" applyAlignment="1">
      <alignment horizontal="center" vertical="center" wrapText="1"/>
    </xf>
    <xf numFmtId="0" fontId="4" fillId="11" borderId="48" xfId="0" applyFont="1" applyFill="1" applyBorder="1" applyAlignment="1">
      <alignment horizontal="center" vertical="center"/>
    </xf>
    <xf numFmtId="0" fontId="4" fillId="11" borderId="47" xfId="0" applyFont="1" applyFill="1" applyBorder="1" applyAlignment="1">
      <alignment horizontal="center" vertical="center"/>
    </xf>
    <xf numFmtId="0" fontId="4" fillId="11" borderId="52" xfId="0" applyFont="1" applyFill="1" applyBorder="1" applyAlignment="1">
      <alignment horizontal="center" vertical="center"/>
    </xf>
    <xf numFmtId="165" fontId="2" fillId="11" borderId="40" xfId="4" applyFont="1" applyFill="1" applyBorder="1" applyProtection="1"/>
    <xf numFmtId="165" fontId="2" fillId="11" borderId="54" xfId="4" applyFont="1" applyFill="1" applyBorder="1" applyProtection="1"/>
    <xf numFmtId="165" fontId="2" fillId="11" borderId="45" xfId="4" applyFont="1" applyFill="1" applyBorder="1" applyProtection="1"/>
    <xf numFmtId="165" fontId="2" fillId="11" borderId="43" xfId="4" applyFont="1" applyFill="1" applyBorder="1" applyProtection="1"/>
    <xf numFmtId="165" fontId="2" fillId="11" borderId="23" xfId="4" applyFont="1" applyFill="1" applyBorder="1" applyProtection="1"/>
    <xf numFmtId="165" fontId="2" fillId="8" borderId="54" xfId="4" applyFont="1" applyFill="1" applyBorder="1" applyProtection="1"/>
    <xf numFmtId="164" fontId="2" fillId="8" borderId="53" xfId="4" applyNumberFormat="1" applyFont="1" applyFill="1" applyBorder="1" applyProtection="1"/>
    <xf numFmtId="164" fontId="21" fillId="8" borderId="53" xfId="0" applyNumberFormat="1" applyFont="1" applyFill="1" applyBorder="1" applyAlignment="1" applyProtection="1">
      <alignment horizontal="center"/>
      <protection locked="0"/>
    </xf>
    <xf numFmtId="164" fontId="21" fillId="8" borderId="53" xfId="4" applyNumberFormat="1" applyFont="1" applyFill="1" applyBorder="1" applyProtection="1"/>
    <xf numFmtId="164" fontId="2" fillId="8" borderId="54" xfId="4" applyNumberFormat="1" applyFont="1" applyFill="1" applyBorder="1" applyProtection="1"/>
    <xf numFmtId="164" fontId="2" fillId="11" borderId="53" xfId="4" applyNumberFormat="1" applyFont="1" applyFill="1" applyBorder="1" applyProtection="1"/>
    <xf numFmtId="164" fontId="2" fillId="11" borderId="54" xfId="4" applyNumberFormat="1" applyFont="1" applyFill="1" applyBorder="1" applyProtection="1"/>
    <xf numFmtId="165" fontId="21" fillId="8" borderId="54" xfId="4" applyFont="1" applyFill="1" applyBorder="1" applyProtection="1"/>
    <xf numFmtId="165" fontId="2" fillId="11" borderId="60" xfId="4" applyFont="1" applyFill="1" applyBorder="1" applyProtection="1"/>
    <xf numFmtId="165" fontId="2" fillId="8" borderId="56" xfId="4" applyFont="1" applyFill="1" applyBorder="1" applyProtection="1"/>
    <xf numFmtId="165" fontId="21" fillId="8" borderId="56" xfId="4" applyFont="1" applyFill="1" applyBorder="1" applyProtection="1"/>
    <xf numFmtId="165" fontId="2" fillId="11" borderId="56" xfId="4" applyFont="1" applyFill="1" applyBorder="1" applyProtection="1"/>
    <xf numFmtId="165" fontId="2" fillId="11" borderId="57" xfId="4" applyFont="1" applyFill="1" applyBorder="1" applyProtection="1"/>
    <xf numFmtId="165" fontId="2" fillId="8" borderId="59" xfId="4" applyFont="1" applyFill="1" applyBorder="1" applyProtection="1"/>
    <xf numFmtId="165" fontId="21" fillId="8" borderId="59" xfId="4" applyFont="1" applyFill="1" applyBorder="1" applyProtection="1"/>
    <xf numFmtId="165" fontId="2" fillId="11" borderId="59" xfId="4" applyFont="1" applyFill="1" applyBorder="1" applyProtection="1"/>
    <xf numFmtId="0" fontId="4" fillId="11" borderId="1" xfId="0" applyFont="1" applyFill="1" applyBorder="1" applyAlignment="1">
      <alignment horizontal="center" vertical="center"/>
    </xf>
    <xf numFmtId="0" fontId="2" fillId="11" borderId="39" xfId="0" applyFont="1" applyFill="1" applyBorder="1" applyAlignment="1">
      <alignment horizontal="center"/>
    </xf>
    <xf numFmtId="165" fontId="2" fillId="11" borderId="40" xfId="0" applyNumberFormat="1" applyFont="1" applyFill="1" applyBorder="1" applyAlignment="1">
      <alignment horizontal="center"/>
    </xf>
    <xf numFmtId="0" fontId="2" fillId="11" borderId="42" xfId="0" applyFont="1" applyFill="1" applyBorder="1" applyAlignment="1">
      <alignment horizontal="center"/>
    </xf>
    <xf numFmtId="0" fontId="2" fillId="11" borderId="43" xfId="0" applyFont="1" applyFill="1" applyBorder="1"/>
    <xf numFmtId="0" fontId="2" fillId="11" borderId="44" xfId="0" applyFont="1" applyFill="1" applyBorder="1"/>
    <xf numFmtId="0" fontId="2" fillId="11" borderId="42" xfId="0" applyFont="1" applyFill="1" applyBorder="1"/>
    <xf numFmtId="165" fontId="2" fillId="11" borderId="43" xfId="0" applyNumberFormat="1" applyFont="1" applyFill="1" applyBorder="1" applyAlignment="1">
      <alignment horizontal="center"/>
    </xf>
    <xf numFmtId="165" fontId="2" fillId="11" borderId="45" xfId="0" applyNumberFormat="1" applyFont="1" applyFill="1" applyBorder="1" applyAlignment="1">
      <alignment horizontal="center"/>
    </xf>
    <xf numFmtId="165" fontId="2" fillId="11" borderId="2" xfId="0" applyNumberFormat="1" applyFont="1" applyFill="1" applyBorder="1" applyAlignment="1">
      <alignment horizontal="center"/>
    </xf>
    <xf numFmtId="49" fontId="2" fillId="11" borderId="42" xfId="0" applyNumberFormat="1" applyFont="1" applyFill="1" applyBorder="1" applyAlignment="1">
      <alignment horizontal="center"/>
    </xf>
    <xf numFmtId="164" fontId="2" fillId="11" borderId="23" xfId="0" applyNumberFormat="1" applyFont="1" applyFill="1" applyBorder="1" applyAlignment="1">
      <alignment horizontal="center"/>
    </xf>
    <xf numFmtId="164" fontId="2" fillId="11" borderId="24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4" fillId="9" borderId="30" xfId="0" applyFont="1" applyFill="1" applyBorder="1" applyAlignment="1">
      <alignment horizontal="center"/>
    </xf>
    <xf numFmtId="0" fontId="2" fillId="9" borderId="33" xfId="0" applyFont="1" applyFill="1" applyBorder="1"/>
    <xf numFmtId="0" fontId="2" fillId="9" borderId="62" xfId="0" applyFont="1" applyFill="1" applyBorder="1" applyAlignment="1">
      <alignment horizontal="center"/>
    </xf>
    <xf numFmtId="165" fontId="2" fillId="9" borderId="64" xfId="0" applyNumberFormat="1" applyFont="1" applyFill="1" applyBorder="1"/>
    <xf numFmtId="0" fontId="2" fillId="9" borderId="33" xfId="0" applyFont="1" applyFill="1" applyBorder="1" applyAlignment="1">
      <alignment horizontal="center"/>
    </xf>
    <xf numFmtId="167" fontId="2" fillId="9" borderId="30" xfId="0" applyNumberFormat="1" applyFont="1" applyFill="1" applyBorder="1" applyAlignment="1">
      <alignment horizontal="center"/>
    </xf>
    <xf numFmtId="0" fontId="2" fillId="9" borderId="33" xfId="0" applyFont="1" applyFill="1" applyBorder="1" applyAlignment="1">
      <alignment wrapText="1"/>
    </xf>
    <xf numFmtId="0" fontId="2" fillId="9" borderId="3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8" fillId="3" borderId="14" xfId="1" applyFont="1" applyFill="1" applyBorder="1" applyAlignment="1">
      <alignment horizontal="center" vertical="center" wrapText="1"/>
    </xf>
    <xf numFmtId="0" fontId="9" fillId="0" borderId="15" xfId="1" applyFont="1" applyBorder="1" applyAlignment="1">
      <alignment wrapText="1"/>
    </xf>
    <xf numFmtId="0" fontId="6" fillId="2" borderId="11" xfId="1" applyFont="1" applyFill="1" applyBorder="1" applyAlignment="1">
      <alignment horizontal="center" vertical="center" wrapText="1"/>
    </xf>
    <xf numFmtId="0" fontId="7" fillId="0" borderId="12" xfId="1" applyFont="1" applyBorder="1" applyAlignment="1">
      <alignment wrapText="1"/>
    </xf>
    <xf numFmtId="0" fontId="2" fillId="8" borderId="8" xfId="1" applyFont="1" applyFill="1" applyBorder="1"/>
    <xf numFmtId="0" fontId="2" fillId="8" borderId="9" xfId="1" applyFont="1" applyFill="1" applyBorder="1"/>
    <xf numFmtId="0" fontId="2" fillId="8" borderId="7" xfId="1" applyFont="1" applyFill="1" applyBorder="1"/>
    <xf numFmtId="165" fontId="2" fillId="8" borderId="8" xfId="1" applyNumberFormat="1" applyFont="1" applyFill="1" applyBorder="1" applyAlignment="1">
      <alignment horizontal="left"/>
    </xf>
    <xf numFmtId="165" fontId="2" fillId="8" borderId="9" xfId="1" applyNumberFormat="1" applyFont="1" applyFill="1" applyBorder="1" applyAlignment="1">
      <alignment horizontal="left"/>
    </xf>
    <xf numFmtId="0" fontId="3" fillId="2" borderId="0" xfId="1" applyFont="1" applyFill="1" applyAlignment="1">
      <alignment horizontal="center"/>
    </xf>
    <xf numFmtId="0" fontId="4" fillId="8" borderId="2" xfId="1" applyFont="1" applyFill="1" applyBorder="1" applyAlignment="1">
      <alignment horizontal="center" vertical="center"/>
    </xf>
    <xf numFmtId="0" fontId="4" fillId="8" borderId="3" xfId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2" fillId="8" borderId="6" xfId="1" applyFont="1" applyFill="1" applyBorder="1"/>
    <xf numFmtId="0" fontId="2" fillId="8" borderId="5" xfId="1" applyFont="1" applyFill="1" applyBorder="1"/>
    <xf numFmtId="0" fontId="2" fillId="8" borderId="4" xfId="1" applyFont="1" applyFill="1" applyBorder="1"/>
    <xf numFmtId="0" fontId="4" fillId="8" borderId="51" xfId="0" applyFont="1" applyFill="1" applyBorder="1" applyAlignment="1">
      <alignment horizontal="center" vertical="center"/>
    </xf>
    <xf numFmtId="0" fontId="4" fillId="8" borderId="50" xfId="0" applyFont="1" applyFill="1" applyBorder="1" applyAlignment="1">
      <alignment horizontal="center" vertical="center"/>
    </xf>
    <xf numFmtId="0" fontId="20" fillId="2" borderId="0" xfId="0" applyFont="1" applyFill="1" applyAlignment="1" applyProtection="1">
      <alignment horizontal="center"/>
      <protection locked="0"/>
    </xf>
    <xf numFmtId="0" fontId="4" fillId="8" borderId="1" xfId="0" applyFont="1" applyFill="1" applyBorder="1" applyAlignment="1">
      <alignment horizontal="center" vertical="center"/>
    </xf>
    <xf numFmtId="0" fontId="4" fillId="8" borderId="47" xfId="0" applyFont="1" applyFill="1" applyBorder="1" applyAlignment="1">
      <alignment horizontal="center" vertical="center"/>
    </xf>
    <xf numFmtId="0" fontId="4" fillId="8" borderId="46" xfId="0" applyFont="1" applyFill="1" applyBorder="1" applyAlignment="1">
      <alignment horizontal="center" vertical="center"/>
    </xf>
    <xf numFmtId="0" fontId="4" fillId="8" borderId="48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46" xfId="0" applyFont="1" applyFill="1" applyBorder="1" applyAlignment="1">
      <alignment horizontal="center" vertical="center" wrapText="1"/>
    </xf>
    <xf numFmtId="0" fontId="4" fillId="8" borderId="49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left" vertical="center" indent="1"/>
    </xf>
    <xf numFmtId="0" fontId="2" fillId="9" borderId="63" xfId="0" applyFont="1" applyFill="1" applyBorder="1" applyAlignment="1">
      <alignment horizontal="left" vertical="center" indent="1"/>
    </xf>
    <xf numFmtId="0" fontId="2" fillId="9" borderId="35" xfId="0" applyFont="1" applyFill="1" applyBorder="1" applyAlignment="1">
      <alignment horizontal="left" vertical="center" indent="1"/>
    </xf>
    <xf numFmtId="0" fontId="17" fillId="6" borderId="0" xfId="0" applyFont="1" applyFill="1" applyAlignment="1">
      <alignment horizont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2" fillId="9" borderId="38" xfId="0" applyFont="1" applyFill="1" applyBorder="1"/>
    <xf numFmtId="0" fontId="2" fillId="9" borderId="63" xfId="0" applyFont="1" applyFill="1" applyBorder="1"/>
    <xf numFmtId="0" fontId="2" fillId="9" borderId="35" xfId="0" applyFont="1" applyFill="1" applyBorder="1"/>
    <xf numFmtId="0" fontId="2" fillId="9" borderId="38" xfId="0" applyFont="1" applyFill="1" applyBorder="1" applyAlignment="1">
      <alignment horizontal="center" vertical="center" wrapText="1"/>
    </xf>
    <xf numFmtId="0" fontId="2" fillId="9" borderId="63" xfId="0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38" xfId="0" applyFont="1" applyFill="1" applyBorder="1" applyAlignment="1">
      <alignment wrapText="1"/>
    </xf>
    <xf numFmtId="0" fontId="2" fillId="9" borderId="63" xfId="0" applyFont="1" applyFill="1" applyBorder="1" applyAlignment="1">
      <alignment wrapText="1"/>
    </xf>
    <xf numFmtId="0" fontId="2" fillId="9" borderId="35" xfId="0" applyFont="1" applyFill="1" applyBorder="1" applyAlignment="1">
      <alignment wrapText="1"/>
    </xf>
    <xf numFmtId="0" fontId="2" fillId="9" borderId="38" xfId="0" applyFont="1" applyFill="1" applyBorder="1" applyAlignment="1">
      <alignment horizontal="center" wrapText="1"/>
    </xf>
    <xf numFmtId="0" fontId="2" fillId="9" borderId="63" xfId="0" applyFont="1" applyFill="1" applyBorder="1" applyAlignment="1">
      <alignment horizontal="center" wrapText="1"/>
    </xf>
    <xf numFmtId="0" fontId="2" fillId="9" borderId="35" xfId="0" applyFont="1" applyFill="1" applyBorder="1" applyAlignment="1">
      <alignment horizontal="center" wrapText="1"/>
    </xf>
    <xf numFmtId="0" fontId="4" fillId="10" borderId="3" xfId="0" applyFont="1" applyFill="1" applyBorder="1" applyAlignment="1">
      <alignment horizontal="center"/>
    </xf>
    <xf numFmtId="0" fontId="4" fillId="10" borderId="27" xfId="0" applyFont="1" applyFill="1" applyBorder="1" applyAlignment="1">
      <alignment horizontal="center"/>
    </xf>
    <xf numFmtId="0" fontId="4" fillId="10" borderId="28" xfId="0" applyFont="1" applyFill="1" applyBorder="1" applyAlignment="1">
      <alignment horizontal="center"/>
    </xf>
    <xf numFmtId="0" fontId="2" fillId="10" borderId="37" xfId="0" applyFont="1" applyFill="1" applyBorder="1" applyAlignment="1">
      <alignment horizontal="center"/>
    </xf>
    <xf numFmtId="0" fontId="2" fillId="10" borderId="31" xfId="0" applyFont="1" applyFill="1" applyBorder="1" applyAlignment="1">
      <alignment horizontal="center"/>
    </xf>
    <xf numFmtId="0" fontId="2" fillId="10" borderId="38" xfId="0" applyFont="1" applyFill="1" applyBorder="1"/>
    <xf numFmtId="0" fontId="2" fillId="10" borderId="35" xfId="0" applyFont="1" applyFill="1" applyBorder="1"/>
    <xf numFmtId="0" fontId="4" fillId="9" borderId="3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/>
    </xf>
    <xf numFmtId="0" fontId="4" fillId="9" borderId="28" xfId="0" applyFont="1" applyFill="1" applyBorder="1" applyAlignment="1">
      <alignment horizontal="center"/>
    </xf>
    <xf numFmtId="0" fontId="2" fillId="9" borderId="37" xfId="0" applyFont="1" applyFill="1" applyBorder="1"/>
    <xf numFmtId="0" fontId="2" fillId="9" borderId="31" xfId="0" applyFont="1" applyFill="1" applyBorder="1"/>
    <xf numFmtId="0" fontId="2" fillId="11" borderId="43" xfId="0" applyFont="1" applyFill="1" applyBorder="1"/>
    <xf numFmtId="0" fontId="2" fillId="11" borderId="44" xfId="0" applyFont="1" applyFill="1" applyBorder="1"/>
    <xf numFmtId="0" fontId="2" fillId="11" borderId="42" xfId="0" applyFont="1" applyFill="1" applyBorder="1"/>
    <xf numFmtId="0" fontId="3" fillId="2" borderId="0" xfId="0" applyFont="1" applyFill="1" applyAlignment="1">
      <alignment horizontal="center"/>
    </xf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2" fillId="11" borderId="40" xfId="0" applyFont="1" applyFill="1" applyBorder="1"/>
    <xf numFmtId="0" fontId="2" fillId="11" borderId="41" xfId="0" applyFont="1" applyFill="1" applyBorder="1"/>
    <xf numFmtId="0" fontId="2" fillId="11" borderId="39" xfId="0" applyFont="1" applyFill="1" applyBorder="1"/>
    <xf numFmtId="0" fontId="2" fillId="11" borderId="43" xfId="0" applyFont="1" applyFill="1" applyBorder="1" applyAlignment="1">
      <alignment horizontal="left"/>
    </xf>
    <xf numFmtId="0" fontId="2" fillId="11" borderId="44" xfId="0" applyFont="1" applyFill="1" applyBorder="1" applyAlignment="1">
      <alignment horizontal="left"/>
    </xf>
    <xf numFmtId="0" fontId="2" fillId="11" borderId="42" xfId="0" applyFont="1" applyFill="1" applyBorder="1" applyAlignment="1">
      <alignment horizontal="left"/>
    </xf>
  </cellXfs>
  <cellStyles count="5">
    <cellStyle name="Milliers 2" xfId="2" xr:uid="{80782823-CA67-7347-89F1-94F70025987D}"/>
    <cellStyle name="Milliers 5" xfId="4" xr:uid="{A9631D1F-5031-5947-AD7B-8EAB1271319F}"/>
    <cellStyle name="Normal" xfId="0" builtinId="0"/>
    <cellStyle name="Normal 2" xfId="1" xr:uid="{7A800CC2-7A95-6240-8471-6A38D3F922D3}"/>
    <cellStyle name="Normal 5" xfId="3" xr:uid="{29054CCF-889F-5E4B-8F08-A0F0B78427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Copie%20de%20ch06_solutionnaire_complet_problemes_1660756760.xlsx?333FB823" TargetMode="External"/><Relationship Id="rId1" Type="http://schemas.openxmlformats.org/officeDocument/2006/relationships/externalLinkPath" Target="file:///333FB823/Copie%20de%20ch06_solutionnaire_complet_problemes_16607567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Problème 1"/>
      <sheetName val="Problème 2"/>
      <sheetName val="Problème 3"/>
      <sheetName val="Problème 4"/>
      <sheetName val="Problème 5 a) b) c) d)"/>
      <sheetName val="Problème 5 b) e) f) g)"/>
      <sheetName val="Problème 6 a) b) c) d)"/>
      <sheetName val="Problème 6 b) e) f) g)"/>
      <sheetName val="Problème 7 a) b) c) d)"/>
      <sheetName val="Problème 7 b) e) f) g)"/>
      <sheetName val="Problème 8 a) b) c) d)"/>
      <sheetName val="Problème 8 b) e) f) g)"/>
      <sheetName val="Problème 9 a) b) d) e)"/>
      <sheetName val="Problème 9 b) c) f) g) h) i)"/>
      <sheetName val="Problème 10 a) b) d) e)"/>
      <sheetName val="Problème 10 b) c) f) g) h) i)"/>
      <sheetName val="Problème 11 a) b) c) d)"/>
      <sheetName val="Problème 11 b) e) f) g)"/>
      <sheetName val="Problème 12 a) b) d) e)"/>
      <sheetName val="Problème 12 b) c) f) g) h) i)"/>
    </sheetNames>
    <sheetDataSet>
      <sheetData sheetId="0"/>
      <sheetData sheetId="1"/>
      <sheetData sheetId="2"/>
      <sheetData sheetId="3"/>
      <sheetData sheetId="4"/>
      <sheetData sheetId="5"/>
      <sheetData sheetId="6">
        <row r="26">
          <cell r="B26"/>
          <cell r="C26" t="str">
            <v>(pour régulariser les salaires à payer au 31 décembre 20X5)</v>
          </cell>
          <cell r="D26" t="str">
            <v>(régularisation des salaires pour l’année 20X5)</v>
          </cell>
          <cell r="E26" t="str">
            <v>(régularisation des salaires pour l’année 20X5)</v>
          </cell>
          <cell r="F26" t="str">
            <v>(régularisation des salaires pour l’année 20X5)</v>
          </cell>
          <cell r="G26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FD6E0-D809-714E-B2D4-67E20991A448}">
  <sheetPr>
    <tabColor theme="1"/>
  </sheetPr>
  <dimension ref="B1:C192"/>
  <sheetViews>
    <sheetView tabSelected="1" zoomScale="150" zoomScaleNormal="150" workbookViewId="0">
      <selection activeCell="A2" sqref="A2"/>
    </sheetView>
  </sheetViews>
  <sheetFormatPr baseColWidth="10" defaultRowHeight="13" x14ac:dyDescent="0.15"/>
  <cols>
    <col min="1" max="1" width="10.83203125" style="1"/>
    <col min="2" max="2" width="133.83203125" style="1" customWidth="1"/>
    <col min="3" max="16384" width="10.83203125" style="1"/>
  </cols>
  <sheetData>
    <row r="1" spans="2:3" ht="14" thickBot="1" x14ac:dyDescent="0.2"/>
    <row r="2" spans="2:3" ht="30" customHeight="1" thickTop="1" thickBot="1" x14ac:dyDescent="0.3">
      <c r="B2" s="156" t="s">
        <v>12</v>
      </c>
      <c r="C2" s="157"/>
    </row>
    <row r="3" spans="2:3" ht="15" customHeight="1" thickTop="1" thickBot="1" x14ac:dyDescent="0.3">
      <c r="B3" s="2"/>
      <c r="C3" s="3"/>
    </row>
    <row r="4" spans="2:3" ht="30" customHeight="1" thickTop="1" thickBot="1" x14ac:dyDescent="0.3">
      <c r="B4" s="154" t="s">
        <v>13</v>
      </c>
      <c r="C4" s="155"/>
    </row>
    <row r="5" spans="2:3" ht="19" thickTop="1" x14ac:dyDescent="0.2">
      <c r="B5" s="4"/>
      <c r="C5" s="5"/>
    </row>
    <row r="6" spans="2:3" ht="18" x14ac:dyDescent="0.2">
      <c r="B6" s="6" t="s">
        <v>14</v>
      </c>
      <c r="C6" s="7" t="s">
        <v>11</v>
      </c>
    </row>
    <row r="7" spans="2:3" ht="18" x14ac:dyDescent="0.2">
      <c r="B7" s="8"/>
      <c r="C7" s="7" t="s">
        <v>11</v>
      </c>
    </row>
    <row r="8" spans="2:3" ht="18" x14ac:dyDescent="0.2">
      <c r="B8" s="8" t="s">
        <v>15</v>
      </c>
      <c r="C8" s="7">
        <v>1010</v>
      </c>
    </row>
    <row r="9" spans="2:3" ht="18" x14ac:dyDescent="0.2">
      <c r="B9" s="8" t="s">
        <v>16</v>
      </c>
      <c r="C9" s="7">
        <v>1050</v>
      </c>
    </row>
    <row r="10" spans="2:3" ht="18" x14ac:dyDescent="0.2">
      <c r="B10" s="8" t="s">
        <v>17</v>
      </c>
      <c r="C10" s="7">
        <v>1100</v>
      </c>
    </row>
    <row r="11" spans="2:3" ht="18" x14ac:dyDescent="0.2">
      <c r="B11" s="8" t="s">
        <v>18</v>
      </c>
      <c r="C11" s="7">
        <v>1105</v>
      </c>
    </row>
    <row r="12" spans="2:3" ht="18" x14ac:dyDescent="0.2">
      <c r="B12" s="8" t="s">
        <v>19</v>
      </c>
      <c r="C12" s="7">
        <v>1110</v>
      </c>
    </row>
    <row r="13" spans="2:3" ht="18" x14ac:dyDescent="0.2">
      <c r="B13" s="8" t="s">
        <v>20</v>
      </c>
      <c r="C13" s="7">
        <v>1115</v>
      </c>
    </row>
    <row r="14" spans="2:3" ht="18" x14ac:dyDescent="0.2">
      <c r="B14" s="8" t="s">
        <v>21</v>
      </c>
      <c r="C14" s="7">
        <v>1125</v>
      </c>
    </row>
    <row r="15" spans="2:3" ht="18" x14ac:dyDescent="0.2">
      <c r="B15" s="8" t="s">
        <v>22</v>
      </c>
      <c r="C15" s="7">
        <v>1130</v>
      </c>
    </row>
    <row r="16" spans="2:3" ht="18" x14ac:dyDescent="0.2">
      <c r="B16" s="8" t="s">
        <v>23</v>
      </c>
      <c r="C16" s="7">
        <v>1145</v>
      </c>
    </row>
    <row r="17" spans="2:3" ht="18" x14ac:dyDescent="0.2">
      <c r="B17" s="8" t="s">
        <v>24</v>
      </c>
      <c r="C17" s="7">
        <v>1150</v>
      </c>
    </row>
    <row r="18" spans="2:3" ht="18" x14ac:dyDescent="0.2">
      <c r="B18" s="8" t="s">
        <v>25</v>
      </c>
      <c r="C18" s="7">
        <v>1155</v>
      </c>
    </row>
    <row r="19" spans="2:3" ht="18" x14ac:dyDescent="0.2">
      <c r="B19" s="8" t="s">
        <v>26</v>
      </c>
      <c r="C19" s="7">
        <v>1160</v>
      </c>
    </row>
    <row r="20" spans="2:3" ht="18" x14ac:dyDescent="0.2">
      <c r="B20" s="8" t="s">
        <v>27</v>
      </c>
      <c r="C20" s="7">
        <v>1180</v>
      </c>
    </row>
    <row r="21" spans="2:3" ht="18" x14ac:dyDescent="0.2">
      <c r="B21" s="8" t="s">
        <v>28</v>
      </c>
      <c r="C21" s="7">
        <v>1190</v>
      </c>
    </row>
    <row r="22" spans="2:3" ht="18" x14ac:dyDescent="0.2">
      <c r="B22" s="8" t="s">
        <v>29</v>
      </c>
      <c r="C22" s="7">
        <v>1200</v>
      </c>
    </row>
    <row r="23" spans="2:3" ht="18" x14ac:dyDescent="0.2">
      <c r="B23" s="8" t="s">
        <v>30</v>
      </c>
      <c r="C23" s="7">
        <v>1210</v>
      </c>
    </row>
    <row r="24" spans="2:3" ht="18" x14ac:dyDescent="0.2">
      <c r="B24" s="8" t="s">
        <v>31</v>
      </c>
      <c r="C24" s="7">
        <v>1220</v>
      </c>
    </row>
    <row r="25" spans="2:3" ht="18" x14ac:dyDescent="0.2">
      <c r="B25" s="8" t="s">
        <v>32</v>
      </c>
      <c r="C25" s="7">
        <v>1230</v>
      </c>
    </row>
    <row r="26" spans="2:3" ht="18" x14ac:dyDescent="0.2">
      <c r="B26" s="8" t="s">
        <v>33</v>
      </c>
      <c r="C26" s="7">
        <v>1240</v>
      </c>
    </row>
    <row r="27" spans="2:3" ht="18" x14ac:dyDescent="0.2">
      <c r="B27" s="8" t="s">
        <v>34</v>
      </c>
      <c r="C27" s="7">
        <v>1250</v>
      </c>
    </row>
    <row r="28" spans="2:3" ht="18" x14ac:dyDescent="0.2">
      <c r="B28" s="8"/>
      <c r="C28" s="9"/>
    </row>
    <row r="29" spans="2:3" ht="18" x14ac:dyDescent="0.2">
      <c r="B29" s="10" t="s">
        <v>35</v>
      </c>
      <c r="C29" s="9"/>
    </row>
    <row r="30" spans="2:3" ht="18" x14ac:dyDescent="0.2">
      <c r="B30" s="8"/>
      <c r="C30" s="9"/>
    </row>
    <row r="31" spans="2:3" ht="18" x14ac:dyDescent="0.2">
      <c r="B31" s="8" t="s">
        <v>36</v>
      </c>
      <c r="C31" s="7">
        <v>1300</v>
      </c>
    </row>
    <row r="32" spans="2:3" ht="18" x14ac:dyDescent="0.2">
      <c r="B32" s="8" t="s">
        <v>37</v>
      </c>
      <c r="C32" s="7">
        <v>1310</v>
      </c>
    </row>
    <row r="33" spans="2:3" ht="18" x14ac:dyDescent="0.2">
      <c r="B33" s="8" t="s">
        <v>38</v>
      </c>
      <c r="C33" s="7">
        <v>1400</v>
      </c>
    </row>
    <row r="34" spans="2:3" ht="18" x14ac:dyDescent="0.2">
      <c r="B34" s="8" t="s">
        <v>39</v>
      </c>
      <c r="C34" s="7">
        <v>1410</v>
      </c>
    </row>
    <row r="35" spans="2:3" ht="18" x14ac:dyDescent="0.2">
      <c r="B35" s="8" t="s">
        <v>40</v>
      </c>
      <c r="C35" s="7">
        <v>1500</v>
      </c>
    </row>
    <row r="36" spans="2:3" ht="18" x14ac:dyDescent="0.2">
      <c r="B36" s="8" t="s">
        <v>41</v>
      </c>
      <c r="C36" s="7">
        <v>1510</v>
      </c>
    </row>
    <row r="37" spans="2:3" ht="18" x14ac:dyDescent="0.2">
      <c r="B37" s="8" t="s">
        <v>42</v>
      </c>
      <c r="C37" s="7">
        <v>1600</v>
      </c>
    </row>
    <row r="38" spans="2:3" ht="18" x14ac:dyDescent="0.2">
      <c r="B38" s="8" t="s">
        <v>43</v>
      </c>
      <c r="C38" s="7">
        <v>1610</v>
      </c>
    </row>
    <row r="39" spans="2:3" ht="18" x14ac:dyDescent="0.2">
      <c r="B39" s="8" t="s">
        <v>44</v>
      </c>
      <c r="C39" s="7">
        <v>1800</v>
      </c>
    </row>
    <row r="40" spans="2:3" ht="18" x14ac:dyDescent="0.2">
      <c r="B40" s="8" t="s">
        <v>45</v>
      </c>
      <c r="C40" s="7">
        <v>1810</v>
      </c>
    </row>
    <row r="41" spans="2:3" ht="18" x14ac:dyDescent="0.2">
      <c r="B41" s="8" t="s">
        <v>46</v>
      </c>
      <c r="C41" s="7">
        <v>1850</v>
      </c>
    </row>
    <row r="42" spans="2:3" ht="18" x14ac:dyDescent="0.2">
      <c r="B42" s="8" t="s">
        <v>47</v>
      </c>
      <c r="C42" s="7">
        <v>1860</v>
      </c>
    </row>
    <row r="43" spans="2:3" ht="18" x14ac:dyDescent="0.2">
      <c r="B43" s="8" t="s">
        <v>48</v>
      </c>
      <c r="C43" s="7">
        <v>1900</v>
      </c>
    </row>
    <row r="44" spans="2:3" ht="18" x14ac:dyDescent="0.2">
      <c r="B44" s="8" t="s">
        <v>49</v>
      </c>
      <c r="C44" s="7">
        <v>1910</v>
      </c>
    </row>
    <row r="45" spans="2:3" ht="18" x14ac:dyDescent="0.2">
      <c r="B45" s="8" t="s">
        <v>50</v>
      </c>
      <c r="C45" s="7">
        <v>1920</v>
      </c>
    </row>
    <row r="46" spans="2:3" ht="18" x14ac:dyDescent="0.2">
      <c r="B46" s="8" t="s">
        <v>51</v>
      </c>
      <c r="C46" s="7">
        <v>1930</v>
      </c>
    </row>
    <row r="47" spans="2:3" ht="18" x14ac:dyDescent="0.2">
      <c r="B47" s="8" t="s">
        <v>52</v>
      </c>
      <c r="C47" s="7">
        <v>1960</v>
      </c>
    </row>
    <row r="48" spans="2:3" ht="19" thickBot="1" x14ac:dyDescent="0.25">
      <c r="B48" s="8"/>
      <c r="C48" s="11"/>
    </row>
    <row r="49" spans="2:3" ht="25" thickTop="1" thickBot="1" x14ac:dyDescent="0.3">
      <c r="B49" s="154" t="s">
        <v>53</v>
      </c>
      <c r="C49" s="155"/>
    </row>
    <row r="50" spans="2:3" ht="19" thickTop="1" x14ac:dyDescent="0.2">
      <c r="B50" s="8"/>
      <c r="C50" s="5"/>
    </row>
    <row r="51" spans="2:3" ht="18" x14ac:dyDescent="0.2">
      <c r="B51" s="6" t="s">
        <v>54</v>
      </c>
      <c r="C51" s="9"/>
    </row>
    <row r="52" spans="2:3" ht="18" x14ac:dyDescent="0.2">
      <c r="B52" s="8" t="s">
        <v>11</v>
      </c>
      <c r="C52" s="9"/>
    </row>
    <row r="53" spans="2:3" ht="18" x14ac:dyDescent="0.2">
      <c r="B53" s="8" t="s">
        <v>55</v>
      </c>
      <c r="C53" s="7">
        <v>2050</v>
      </c>
    </row>
    <row r="54" spans="2:3" ht="18" x14ac:dyDescent="0.2">
      <c r="B54" s="8" t="s">
        <v>56</v>
      </c>
      <c r="C54" s="7">
        <v>2100</v>
      </c>
    </row>
    <row r="55" spans="2:3" ht="18" x14ac:dyDescent="0.2">
      <c r="B55" s="8" t="s">
        <v>57</v>
      </c>
      <c r="C55" s="7">
        <v>2150</v>
      </c>
    </row>
    <row r="56" spans="2:3" ht="18" x14ac:dyDescent="0.2">
      <c r="B56" s="8" t="s">
        <v>58</v>
      </c>
      <c r="C56" s="7">
        <v>2305</v>
      </c>
    </row>
    <row r="57" spans="2:3" ht="18" x14ac:dyDescent="0.2">
      <c r="B57" s="8" t="s">
        <v>59</v>
      </c>
      <c r="C57" s="7">
        <v>2310</v>
      </c>
    </row>
    <row r="58" spans="2:3" ht="18" x14ac:dyDescent="0.2">
      <c r="B58" s="8" t="s">
        <v>60</v>
      </c>
      <c r="C58" s="7">
        <v>2350</v>
      </c>
    </row>
    <row r="59" spans="2:3" ht="18" x14ac:dyDescent="0.2">
      <c r="B59" s="8" t="s">
        <v>61</v>
      </c>
      <c r="C59" s="7">
        <v>2360</v>
      </c>
    </row>
    <row r="60" spans="2:3" ht="18" x14ac:dyDescent="0.2">
      <c r="B60" s="8" t="s">
        <v>62</v>
      </c>
      <c r="C60" s="7">
        <v>2365</v>
      </c>
    </row>
    <row r="61" spans="2:3" ht="18" x14ac:dyDescent="0.2">
      <c r="B61" s="8" t="s">
        <v>63</v>
      </c>
      <c r="C61" s="7">
        <v>2370</v>
      </c>
    </row>
    <row r="62" spans="2:3" ht="18" x14ac:dyDescent="0.2">
      <c r="B62" s="8" t="s">
        <v>64</v>
      </c>
      <c r="C62" s="7">
        <v>2372</v>
      </c>
    </row>
    <row r="63" spans="2:3" ht="18" x14ac:dyDescent="0.2">
      <c r="B63" s="8" t="s">
        <v>65</v>
      </c>
      <c r="C63" s="7">
        <v>2375</v>
      </c>
    </row>
    <row r="64" spans="2:3" ht="18" x14ac:dyDescent="0.2">
      <c r="B64" s="8" t="s">
        <v>66</v>
      </c>
      <c r="C64" s="7">
        <v>2390</v>
      </c>
    </row>
    <row r="65" spans="2:3" ht="18" x14ac:dyDescent="0.2">
      <c r="B65" s="8" t="s">
        <v>67</v>
      </c>
      <c r="C65" s="7">
        <v>2395</v>
      </c>
    </row>
    <row r="66" spans="2:3" ht="18" x14ac:dyDescent="0.2">
      <c r="B66" s="8" t="s">
        <v>68</v>
      </c>
      <c r="C66" s="7">
        <v>2400</v>
      </c>
    </row>
    <row r="67" spans="2:3" ht="18" x14ac:dyDescent="0.2">
      <c r="B67" s="8" t="s">
        <v>69</v>
      </c>
      <c r="C67" s="7">
        <v>2422</v>
      </c>
    </row>
    <row r="68" spans="2:3" ht="18" x14ac:dyDescent="0.2">
      <c r="B68" s="8" t="s">
        <v>70</v>
      </c>
      <c r="C68" s="7">
        <v>2423</v>
      </c>
    </row>
    <row r="69" spans="2:3" ht="18" x14ac:dyDescent="0.2">
      <c r="B69" s="8" t="s">
        <v>71</v>
      </c>
      <c r="C69" s="7">
        <v>2425</v>
      </c>
    </row>
    <row r="70" spans="2:3" ht="18" x14ac:dyDescent="0.2">
      <c r="B70" s="8" t="s">
        <v>72</v>
      </c>
      <c r="C70" s="7">
        <v>2430</v>
      </c>
    </row>
    <row r="71" spans="2:3" ht="18" x14ac:dyDescent="0.2">
      <c r="B71" s="8" t="s">
        <v>73</v>
      </c>
      <c r="C71" s="7">
        <v>2435</v>
      </c>
    </row>
    <row r="72" spans="2:3" ht="18" x14ac:dyDescent="0.2">
      <c r="B72" s="8" t="s">
        <v>74</v>
      </c>
      <c r="C72" s="7">
        <v>2440</v>
      </c>
    </row>
    <row r="73" spans="2:3" ht="18" x14ac:dyDescent="0.2">
      <c r="B73" s="8" t="s">
        <v>75</v>
      </c>
      <c r="C73" s="7">
        <v>2450</v>
      </c>
    </row>
    <row r="74" spans="2:3" ht="18" x14ac:dyDescent="0.2">
      <c r="B74" s="8" t="s">
        <v>76</v>
      </c>
      <c r="C74" s="7">
        <v>2452</v>
      </c>
    </row>
    <row r="75" spans="2:3" ht="18" x14ac:dyDescent="0.2">
      <c r="B75" s="8" t="s">
        <v>77</v>
      </c>
      <c r="C75" s="7">
        <v>2455</v>
      </c>
    </row>
    <row r="76" spans="2:3" ht="18" x14ac:dyDescent="0.2">
      <c r="B76" s="8" t="s">
        <v>78</v>
      </c>
      <c r="C76" s="7">
        <v>2457</v>
      </c>
    </row>
    <row r="77" spans="2:3" ht="18" x14ac:dyDescent="0.2">
      <c r="B77" s="8" t="s">
        <v>79</v>
      </c>
      <c r="C77" s="7">
        <v>2460</v>
      </c>
    </row>
    <row r="78" spans="2:3" ht="18" x14ac:dyDescent="0.2">
      <c r="B78" s="8" t="s">
        <v>80</v>
      </c>
      <c r="C78" s="7">
        <v>2490</v>
      </c>
    </row>
    <row r="79" spans="2:3" ht="18" x14ac:dyDescent="0.2">
      <c r="B79" s="8"/>
      <c r="C79" s="9"/>
    </row>
    <row r="80" spans="2:3" ht="18" x14ac:dyDescent="0.2">
      <c r="B80" s="10" t="s">
        <v>81</v>
      </c>
      <c r="C80" s="9"/>
    </row>
    <row r="81" spans="2:3" ht="18" x14ac:dyDescent="0.2">
      <c r="B81" s="8"/>
      <c r="C81" s="9"/>
    </row>
    <row r="82" spans="2:3" ht="18" x14ac:dyDescent="0.2">
      <c r="B82" s="8" t="s">
        <v>82</v>
      </c>
      <c r="C82" s="7">
        <v>2850</v>
      </c>
    </row>
    <row r="83" spans="2:3" ht="18" x14ac:dyDescent="0.2">
      <c r="B83" s="8" t="s">
        <v>83</v>
      </c>
      <c r="C83" s="7">
        <v>2900</v>
      </c>
    </row>
    <row r="84" spans="2:3" ht="19" thickBot="1" x14ac:dyDescent="0.25">
      <c r="B84" s="8"/>
      <c r="C84" s="11"/>
    </row>
    <row r="85" spans="2:3" ht="25" thickTop="1" thickBot="1" x14ac:dyDescent="0.3">
      <c r="B85" s="154" t="s">
        <v>84</v>
      </c>
      <c r="C85" s="155"/>
    </row>
    <row r="86" spans="2:3" ht="19" thickTop="1" x14ac:dyDescent="0.2">
      <c r="B86" s="8"/>
      <c r="C86" s="5"/>
    </row>
    <row r="87" spans="2:3" ht="18" x14ac:dyDescent="0.2">
      <c r="B87" s="12" t="s">
        <v>85</v>
      </c>
      <c r="C87" s="9"/>
    </row>
    <row r="88" spans="2:3" ht="18" x14ac:dyDescent="0.2">
      <c r="B88" s="12"/>
      <c r="C88" s="9"/>
    </row>
    <row r="89" spans="2:3" ht="18" x14ac:dyDescent="0.2">
      <c r="B89" s="13" t="s">
        <v>86</v>
      </c>
      <c r="C89" s="14">
        <v>3100</v>
      </c>
    </row>
    <row r="90" spans="2:3" ht="18" x14ac:dyDescent="0.2">
      <c r="B90" s="13" t="s">
        <v>87</v>
      </c>
      <c r="C90" s="14">
        <v>3200</v>
      </c>
    </row>
    <row r="91" spans="2:3" ht="18" x14ac:dyDescent="0.2">
      <c r="B91" s="13" t="s">
        <v>88</v>
      </c>
      <c r="C91" s="14">
        <v>3300</v>
      </c>
    </row>
    <row r="92" spans="2:3" ht="18" x14ac:dyDescent="0.2">
      <c r="B92" s="15"/>
      <c r="C92" s="7"/>
    </row>
    <row r="93" spans="2:3" ht="18" x14ac:dyDescent="0.2">
      <c r="B93" s="12" t="s">
        <v>89</v>
      </c>
      <c r="C93" s="7" t="s">
        <v>11</v>
      </c>
    </row>
    <row r="94" spans="2:3" ht="18" x14ac:dyDescent="0.2">
      <c r="B94" s="12"/>
      <c r="C94" s="7"/>
    </row>
    <row r="95" spans="2:3" ht="18" x14ac:dyDescent="0.2">
      <c r="B95" s="15" t="s">
        <v>90</v>
      </c>
      <c r="C95" s="7">
        <v>3400</v>
      </c>
    </row>
    <row r="96" spans="2:3" ht="18" x14ac:dyDescent="0.2">
      <c r="B96" s="15" t="s">
        <v>91</v>
      </c>
      <c r="C96" s="7">
        <v>3401</v>
      </c>
    </row>
    <row r="97" spans="2:3" ht="18" x14ac:dyDescent="0.2">
      <c r="B97" s="15"/>
      <c r="C97" s="7" t="s">
        <v>11</v>
      </c>
    </row>
    <row r="98" spans="2:3" ht="18" x14ac:dyDescent="0.2">
      <c r="B98" s="12" t="s">
        <v>92</v>
      </c>
      <c r="C98" s="7"/>
    </row>
    <row r="99" spans="2:3" ht="18" x14ac:dyDescent="0.2">
      <c r="B99" s="15"/>
      <c r="C99" s="7"/>
    </row>
    <row r="100" spans="2:3" ht="18" x14ac:dyDescent="0.2">
      <c r="B100" s="15" t="s">
        <v>93</v>
      </c>
      <c r="C100" s="7">
        <v>3475</v>
      </c>
    </row>
    <row r="101" spans="2:3" ht="18" x14ac:dyDescent="0.2">
      <c r="B101" s="15" t="s">
        <v>94</v>
      </c>
      <c r="C101" s="7">
        <v>3485</v>
      </c>
    </row>
    <row r="102" spans="2:3" ht="18" x14ac:dyDescent="0.2">
      <c r="B102" s="15" t="s">
        <v>95</v>
      </c>
      <c r="C102" s="7">
        <v>3490</v>
      </c>
    </row>
    <row r="103" spans="2:3" ht="19" thickBot="1" x14ac:dyDescent="0.25">
      <c r="B103" s="8"/>
      <c r="C103" s="16"/>
    </row>
    <row r="104" spans="2:3" ht="25" thickTop="1" thickBot="1" x14ac:dyDescent="0.3">
      <c r="B104" s="154" t="s">
        <v>96</v>
      </c>
      <c r="C104" s="155"/>
    </row>
    <row r="105" spans="2:3" ht="19" thickTop="1" x14ac:dyDescent="0.2">
      <c r="B105" s="8" t="s">
        <v>11</v>
      </c>
      <c r="C105" s="17" t="s">
        <v>11</v>
      </c>
    </row>
    <row r="106" spans="2:3" ht="18" x14ac:dyDescent="0.2">
      <c r="B106" s="18" t="s">
        <v>97</v>
      </c>
      <c r="C106" s="9"/>
    </row>
    <row r="107" spans="2:3" ht="18" x14ac:dyDescent="0.2">
      <c r="B107" s="18"/>
      <c r="C107" s="9"/>
    </row>
    <row r="108" spans="2:3" ht="18" x14ac:dyDescent="0.2">
      <c r="B108" s="19" t="s">
        <v>98</v>
      </c>
      <c r="C108" s="7">
        <v>4100</v>
      </c>
    </row>
    <row r="109" spans="2:3" ht="18" x14ac:dyDescent="0.2">
      <c r="B109" s="20" t="s">
        <v>99</v>
      </c>
      <c r="C109" s="7">
        <v>4110</v>
      </c>
    </row>
    <row r="110" spans="2:3" ht="18" x14ac:dyDescent="0.2">
      <c r="B110" s="20" t="s">
        <v>100</v>
      </c>
      <c r="C110" s="7">
        <v>4120</v>
      </c>
    </row>
    <row r="111" spans="2:3" ht="18" x14ac:dyDescent="0.2">
      <c r="B111" s="21" t="s">
        <v>101</v>
      </c>
      <c r="C111" s="7">
        <v>4130</v>
      </c>
    </row>
    <row r="112" spans="2:3" ht="18" x14ac:dyDescent="0.2">
      <c r="B112" s="21" t="s">
        <v>102</v>
      </c>
      <c r="C112" s="7">
        <v>4150</v>
      </c>
    </row>
    <row r="113" spans="2:3" ht="18" x14ac:dyDescent="0.2">
      <c r="B113" s="21" t="s">
        <v>103</v>
      </c>
      <c r="C113" s="7">
        <v>4160</v>
      </c>
    </row>
    <row r="114" spans="2:3" ht="18" x14ac:dyDescent="0.2">
      <c r="B114" s="21" t="s">
        <v>104</v>
      </c>
      <c r="C114" s="7">
        <v>4170</v>
      </c>
    </row>
    <row r="115" spans="2:3" ht="18" x14ac:dyDescent="0.2">
      <c r="B115" s="21" t="s">
        <v>105</v>
      </c>
      <c r="C115" s="7">
        <v>4180</v>
      </c>
    </row>
    <row r="116" spans="2:3" ht="18" x14ac:dyDescent="0.2">
      <c r="B116" s="21" t="s">
        <v>106</v>
      </c>
      <c r="C116" s="7">
        <v>4200</v>
      </c>
    </row>
    <row r="117" spans="2:3" ht="18" x14ac:dyDescent="0.2">
      <c r="B117" s="21" t="s">
        <v>107</v>
      </c>
      <c r="C117" s="7">
        <v>4210</v>
      </c>
    </row>
    <row r="118" spans="2:3" ht="18" x14ac:dyDescent="0.2">
      <c r="B118" s="21" t="s">
        <v>108</v>
      </c>
      <c r="C118" s="7">
        <v>4220</v>
      </c>
    </row>
    <row r="119" spans="2:3" ht="18" x14ac:dyDescent="0.2">
      <c r="B119" s="21" t="s">
        <v>109</v>
      </c>
      <c r="C119" s="7">
        <v>4230</v>
      </c>
    </row>
    <row r="120" spans="2:3" ht="18" x14ac:dyDescent="0.2">
      <c r="B120" s="21" t="s">
        <v>110</v>
      </c>
      <c r="C120" s="7">
        <v>4240</v>
      </c>
    </row>
    <row r="121" spans="2:3" ht="18" x14ac:dyDescent="0.2">
      <c r="B121" s="21" t="s">
        <v>111</v>
      </c>
      <c r="C121" s="7">
        <v>4450</v>
      </c>
    </row>
    <row r="122" spans="2:3" ht="18" x14ac:dyDescent="0.2">
      <c r="B122" s="21" t="s">
        <v>112</v>
      </c>
      <c r="C122" s="7">
        <v>4270</v>
      </c>
    </row>
    <row r="123" spans="2:3" ht="18" x14ac:dyDescent="0.2">
      <c r="B123" s="21" t="s">
        <v>113</v>
      </c>
      <c r="C123" s="7">
        <v>4290</v>
      </c>
    </row>
    <row r="124" spans="2:3" ht="18" x14ac:dyDescent="0.2">
      <c r="B124" s="21" t="s">
        <v>114</v>
      </c>
      <c r="C124" s="7">
        <v>4300</v>
      </c>
    </row>
    <row r="125" spans="2:3" ht="18" x14ac:dyDescent="0.2">
      <c r="B125" s="21" t="s">
        <v>115</v>
      </c>
      <c r="C125" s="7">
        <v>4500</v>
      </c>
    </row>
    <row r="126" spans="2:3" ht="18" x14ac:dyDescent="0.2">
      <c r="B126" s="21" t="s">
        <v>116</v>
      </c>
      <c r="C126" s="7">
        <v>4510</v>
      </c>
    </row>
    <row r="127" spans="2:3" ht="18" x14ac:dyDescent="0.2">
      <c r="B127" s="21" t="s">
        <v>117</v>
      </c>
      <c r="C127" s="7">
        <v>4520</v>
      </c>
    </row>
    <row r="128" spans="2:3" ht="18" x14ac:dyDescent="0.2">
      <c r="B128" s="21" t="s">
        <v>118</v>
      </c>
      <c r="C128" s="7">
        <v>4640</v>
      </c>
    </row>
    <row r="129" spans="2:3" ht="19" thickBot="1" x14ac:dyDescent="0.25">
      <c r="B129" s="8"/>
      <c r="C129" s="11"/>
    </row>
    <row r="130" spans="2:3" ht="25" thickTop="1" thickBot="1" x14ac:dyDescent="0.3">
      <c r="B130" s="154" t="s">
        <v>119</v>
      </c>
      <c r="C130" s="155"/>
    </row>
    <row r="131" spans="2:3" ht="19" thickTop="1" x14ac:dyDescent="0.2">
      <c r="B131" s="8"/>
      <c r="C131" s="5"/>
    </row>
    <row r="132" spans="2:3" ht="18" x14ac:dyDescent="0.2">
      <c r="B132" s="22" t="s">
        <v>120</v>
      </c>
      <c r="C132" s="9"/>
    </row>
    <row r="133" spans="2:3" ht="18" x14ac:dyDescent="0.2">
      <c r="B133" s="22"/>
      <c r="C133" s="9"/>
    </row>
    <row r="134" spans="2:3" ht="18" x14ac:dyDescent="0.2">
      <c r="B134" s="23" t="s">
        <v>121</v>
      </c>
      <c r="C134" s="7">
        <v>5010</v>
      </c>
    </row>
    <row r="135" spans="2:3" ht="18" x14ac:dyDescent="0.2">
      <c r="B135" s="23" t="s">
        <v>122</v>
      </c>
      <c r="C135" s="7">
        <v>5100</v>
      </c>
    </row>
    <row r="136" spans="2:3" ht="18" x14ac:dyDescent="0.2">
      <c r="B136" s="23" t="s">
        <v>123</v>
      </c>
      <c r="C136" s="7">
        <v>5010</v>
      </c>
    </row>
    <row r="137" spans="2:3" ht="18" x14ac:dyDescent="0.2">
      <c r="B137" s="23" t="s">
        <v>124</v>
      </c>
      <c r="C137" s="7">
        <v>5120</v>
      </c>
    </row>
    <row r="138" spans="2:3" ht="18" x14ac:dyDescent="0.2">
      <c r="B138" s="23" t="s">
        <v>125</v>
      </c>
      <c r="C138" s="7">
        <v>5130</v>
      </c>
    </row>
    <row r="139" spans="2:3" ht="18" x14ac:dyDescent="0.2">
      <c r="B139" s="23" t="s">
        <v>126</v>
      </c>
      <c r="C139" s="7">
        <v>5140</v>
      </c>
    </row>
    <row r="140" spans="2:3" ht="18" x14ac:dyDescent="0.2">
      <c r="B140" s="23" t="s">
        <v>127</v>
      </c>
      <c r="C140" s="7">
        <v>5150</v>
      </c>
    </row>
    <row r="141" spans="2:3" ht="18" x14ac:dyDescent="0.2">
      <c r="B141" s="23"/>
      <c r="C141" s="7"/>
    </row>
    <row r="142" spans="2:3" ht="18" x14ac:dyDescent="0.2">
      <c r="B142" s="24" t="s">
        <v>128</v>
      </c>
      <c r="C142" s="7" t="s">
        <v>11</v>
      </c>
    </row>
    <row r="143" spans="2:3" ht="18" x14ac:dyDescent="0.2">
      <c r="B143" s="25"/>
      <c r="C143" s="7"/>
    </row>
    <row r="144" spans="2:3" ht="18" x14ac:dyDescent="0.2">
      <c r="B144" s="26" t="s">
        <v>129</v>
      </c>
      <c r="C144" s="7">
        <v>5300</v>
      </c>
    </row>
    <row r="145" spans="2:3" ht="18" x14ac:dyDescent="0.2">
      <c r="B145" s="26" t="s">
        <v>130</v>
      </c>
      <c r="C145" s="7">
        <v>5310</v>
      </c>
    </row>
    <row r="146" spans="2:3" ht="18" x14ac:dyDescent="0.2">
      <c r="B146" s="27" t="s">
        <v>131</v>
      </c>
      <c r="C146" s="7">
        <v>5315</v>
      </c>
    </row>
    <row r="147" spans="2:3" ht="18" x14ac:dyDescent="0.2">
      <c r="B147" s="27" t="s">
        <v>132</v>
      </c>
      <c r="C147" s="7">
        <v>5320</v>
      </c>
    </row>
    <row r="148" spans="2:3" ht="18" x14ac:dyDescent="0.2">
      <c r="B148" s="27" t="s">
        <v>133</v>
      </c>
      <c r="C148" s="7">
        <v>5330</v>
      </c>
    </row>
    <row r="149" spans="2:3" ht="18" x14ac:dyDescent="0.2">
      <c r="B149" s="27" t="s">
        <v>134</v>
      </c>
      <c r="C149" s="7">
        <v>5340</v>
      </c>
    </row>
    <row r="150" spans="2:3" ht="18" x14ac:dyDescent="0.2">
      <c r="B150" s="28" t="s">
        <v>4</v>
      </c>
      <c r="C150" s="7">
        <v>5410</v>
      </c>
    </row>
    <row r="151" spans="2:3" ht="18" x14ac:dyDescent="0.2">
      <c r="B151" s="28" t="s">
        <v>135</v>
      </c>
      <c r="C151" s="7">
        <v>5415</v>
      </c>
    </row>
    <row r="152" spans="2:3" ht="18" x14ac:dyDescent="0.2">
      <c r="B152" s="28" t="s">
        <v>136</v>
      </c>
      <c r="C152" s="7">
        <v>5420</v>
      </c>
    </row>
    <row r="153" spans="2:3" ht="18" x14ac:dyDescent="0.2">
      <c r="B153" s="28" t="s">
        <v>5</v>
      </c>
      <c r="C153" s="7">
        <v>5500</v>
      </c>
    </row>
    <row r="154" spans="2:3" ht="18" x14ac:dyDescent="0.2">
      <c r="B154" s="21" t="s">
        <v>137</v>
      </c>
      <c r="C154" s="7">
        <v>5530</v>
      </c>
    </row>
    <row r="155" spans="2:3" ht="18" x14ac:dyDescent="0.2">
      <c r="B155" s="21" t="s">
        <v>138</v>
      </c>
      <c r="C155" s="7">
        <v>5600</v>
      </c>
    </row>
    <row r="156" spans="2:3" ht="18" x14ac:dyDescent="0.2">
      <c r="B156" s="21" t="s">
        <v>139</v>
      </c>
      <c r="C156" s="7">
        <v>5620</v>
      </c>
    </row>
    <row r="157" spans="2:3" ht="18" x14ac:dyDescent="0.2">
      <c r="B157" s="21" t="s">
        <v>140</v>
      </c>
      <c r="C157" s="7">
        <v>5630</v>
      </c>
    </row>
    <row r="158" spans="2:3" ht="18" x14ac:dyDescent="0.2">
      <c r="B158" s="21" t="s">
        <v>141</v>
      </c>
      <c r="C158" s="7">
        <v>5640</v>
      </c>
    </row>
    <row r="159" spans="2:3" ht="18" x14ac:dyDescent="0.2">
      <c r="B159" s="21" t="s">
        <v>142</v>
      </c>
      <c r="C159" s="7">
        <v>5650</v>
      </c>
    </row>
    <row r="160" spans="2:3" ht="18" x14ac:dyDescent="0.2">
      <c r="B160" s="21" t="s">
        <v>6</v>
      </c>
      <c r="C160" s="7">
        <v>5660</v>
      </c>
    </row>
    <row r="161" spans="2:3" ht="18" x14ac:dyDescent="0.2">
      <c r="B161" s="21" t="s">
        <v>143</v>
      </c>
      <c r="C161" s="7">
        <v>5670</v>
      </c>
    </row>
    <row r="162" spans="2:3" ht="18" x14ac:dyDescent="0.2">
      <c r="B162" s="21" t="s">
        <v>144</v>
      </c>
      <c r="C162" s="7">
        <v>5680</v>
      </c>
    </row>
    <row r="163" spans="2:3" ht="18" x14ac:dyDescent="0.2">
      <c r="B163" s="21" t="s">
        <v>145</v>
      </c>
      <c r="C163" s="7">
        <v>5690</v>
      </c>
    </row>
    <row r="164" spans="2:3" ht="18" x14ac:dyDescent="0.2">
      <c r="B164" s="21" t="s">
        <v>146</v>
      </c>
      <c r="C164" s="7">
        <v>5700</v>
      </c>
    </row>
    <row r="165" spans="2:3" ht="18" x14ac:dyDescent="0.2">
      <c r="B165" s="19" t="s">
        <v>147</v>
      </c>
      <c r="C165" s="7">
        <v>5705</v>
      </c>
    </row>
    <row r="166" spans="2:3" ht="18" x14ac:dyDescent="0.2">
      <c r="B166" s="20" t="s">
        <v>148</v>
      </c>
      <c r="C166" s="7">
        <v>5710</v>
      </c>
    </row>
    <row r="167" spans="2:3" ht="18" x14ac:dyDescent="0.2">
      <c r="B167" s="29" t="s">
        <v>149</v>
      </c>
      <c r="C167" s="7">
        <v>5715</v>
      </c>
    </row>
    <row r="168" spans="2:3" ht="18" x14ac:dyDescent="0.2">
      <c r="B168" s="29" t="s">
        <v>150</v>
      </c>
      <c r="C168" s="7">
        <v>5720</v>
      </c>
    </row>
    <row r="169" spans="2:3" ht="18" x14ac:dyDescent="0.2">
      <c r="B169" s="29" t="s">
        <v>2</v>
      </c>
      <c r="C169" s="7">
        <v>5725</v>
      </c>
    </row>
    <row r="170" spans="2:3" ht="18" x14ac:dyDescent="0.2">
      <c r="B170" s="29" t="s">
        <v>7</v>
      </c>
      <c r="C170" s="7">
        <v>5730</v>
      </c>
    </row>
    <row r="171" spans="2:3" ht="18" x14ac:dyDescent="0.2">
      <c r="B171" s="20" t="s">
        <v>8</v>
      </c>
      <c r="C171" s="7">
        <v>5735</v>
      </c>
    </row>
    <row r="172" spans="2:3" ht="18" x14ac:dyDescent="0.2">
      <c r="B172" s="20" t="s">
        <v>9</v>
      </c>
      <c r="C172" s="7">
        <v>5740</v>
      </c>
    </row>
    <row r="173" spans="2:3" ht="18" x14ac:dyDescent="0.2">
      <c r="B173" s="20" t="s">
        <v>10</v>
      </c>
      <c r="C173" s="7">
        <v>5750</v>
      </c>
    </row>
    <row r="174" spans="2:3" ht="18" x14ac:dyDescent="0.2">
      <c r="B174" s="20" t="s">
        <v>151</v>
      </c>
      <c r="C174" s="7">
        <v>5760</v>
      </c>
    </row>
    <row r="175" spans="2:3" ht="18" x14ac:dyDescent="0.2">
      <c r="B175" s="20" t="s">
        <v>152</v>
      </c>
      <c r="C175" s="7">
        <v>5780</v>
      </c>
    </row>
    <row r="176" spans="2:3" ht="18" x14ac:dyDescent="0.2">
      <c r="B176" s="20" t="s">
        <v>153</v>
      </c>
      <c r="C176" s="7">
        <v>5790</v>
      </c>
    </row>
    <row r="177" spans="2:3" ht="18" x14ac:dyDescent="0.2">
      <c r="B177" s="21" t="s">
        <v>154</v>
      </c>
      <c r="C177" s="7">
        <v>5815</v>
      </c>
    </row>
    <row r="178" spans="2:3" ht="18" x14ac:dyDescent="0.2">
      <c r="B178" s="30" t="s">
        <v>155</v>
      </c>
      <c r="C178" s="7">
        <v>5820</v>
      </c>
    </row>
    <row r="179" spans="2:3" ht="18" x14ac:dyDescent="0.2">
      <c r="B179" s="31" t="s">
        <v>156</v>
      </c>
      <c r="C179" s="7">
        <v>5830</v>
      </c>
    </row>
    <row r="180" spans="2:3" ht="18" x14ac:dyDescent="0.2">
      <c r="B180" s="31" t="s">
        <v>157</v>
      </c>
      <c r="C180" s="7">
        <v>5840</v>
      </c>
    </row>
    <row r="181" spans="2:3" ht="18" x14ac:dyDescent="0.2">
      <c r="B181" s="31" t="s">
        <v>158</v>
      </c>
      <c r="C181" s="7">
        <v>5850</v>
      </c>
    </row>
    <row r="182" spans="2:3" ht="18" x14ac:dyDescent="0.2">
      <c r="B182" s="31" t="s">
        <v>159</v>
      </c>
      <c r="C182" s="7">
        <v>5870</v>
      </c>
    </row>
    <row r="183" spans="2:3" ht="18" x14ac:dyDescent="0.2">
      <c r="B183" s="32" t="s">
        <v>160</v>
      </c>
      <c r="C183" s="7">
        <v>5875</v>
      </c>
    </row>
    <row r="184" spans="2:3" ht="18" x14ac:dyDescent="0.2">
      <c r="B184" s="32" t="s">
        <v>161</v>
      </c>
      <c r="C184" s="7">
        <v>5880</v>
      </c>
    </row>
    <row r="185" spans="2:3" ht="18" x14ac:dyDescent="0.2">
      <c r="B185" s="32" t="s">
        <v>162</v>
      </c>
      <c r="C185" s="7">
        <v>5885</v>
      </c>
    </row>
    <row r="186" spans="2:3" ht="18" x14ac:dyDescent="0.2">
      <c r="B186" s="8" t="s">
        <v>163</v>
      </c>
      <c r="C186" s="7">
        <v>5900</v>
      </c>
    </row>
    <row r="187" spans="2:3" ht="18" x14ac:dyDescent="0.2">
      <c r="B187" s="8"/>
      <c r="C187" s="9"/>
    </row>
    <row r="188" spans="2:3" ht="18" x14ac:dyDescent="0.2">
      <c r="B188" s="33" t="s">
        <v>164</v>
      </c>
      <c r="C188" s="7">
        <v>5995</v>
      </c>
    </row>
    <row r="189" spans="2:3" ht="18" x14ac:dyDescent="0.2">
      <c r="B189" s="8"/>
      <c r="C189" s="9"/>
    </row>
    <row r="190" spans="2:3" ht="18" x14ac:dyDescent="0.2">
      <c r="B190" s="8" t="s">
        <v>3</v>
      </c>
      <c r="C190" s="7">
        <v>5999</v>
      </c>
    </row>
    <row r="191" spans="2:3" ht="19" thickBot="1" x14ac:dyDescent="0.25">
      <c r="B191" s="34"/>
      <c r="C191" s="16"/>
    </row>
    <row r="192" spans="2:3" ht="14" thickTop="1" x14ac:dyDescent="0.15"/>
  </sheetData>
  <mergeCells count="6">
    <mergeCell ref="B130:C130"/>
    <mergeCell ref="B2:C2"/>
    <mergeCell ref="B4:C4"/>
    <mergeCell ref="B49:C49"/>
    <mergeCell ref="B85:C85"/>
    <mergeCell ref="B104:C10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8F8A0-2344-4247-A358-A5117F14E270}">
  <dimension ref="B2:G43"/>
  <sheetViews>
    <sheetView zoomScale="240" zoomScaleNormal="240" workbookViewId="0">
      <selection activeCell="B6" sqref="B6"/>
    </sheetView>
  </sheetViews>
  <sheetFormatPr baseColWidth="10" defaultRowHeight="15" x14ac:dyDescent="0.2"/>
  <cols>
    <col min="1" max="1" width="7.83203125" customWidth="1"/>
    <col min="2" max="7" width="15.83203125" customWidth="1"/>
  </cols>
  <sheetData>
    <row r="2" spans="2:7" x14ac:dyDescent="0.2">
      <c r="B2" s="163" t="s">
        <v>169</v>
      </c>
      <c r="C2" s="163"/>
      <c r="D2" s="163"/>
      <c r="E2" s="163"/>
      <c r="F2" s="163"/>
      <c r="G2" s="163"/>
    </row>
    <row r="3" spans="2:7" x14ac:dyDescent="0.2">
      <c r="B3" s="163" t="s">
        <v>165</v>
      </c>
      <c r="C3" s="163"/>
      <c r="D3" s="163"/>
      <c r="E3" s="163"/>
      <c r="F3" s="163"/>
      <c r="G3" s="163"/>
    </row>
    <row r="4" spans="2:7" x14ac:dyDescent="0.2">
      <c r="B4" s="163" t="s">
        <v>168</v>
      </c>
      <c r="C4" s="163"/>
      <c r="D4" s="163"/>
      <c r="E4" s="163"/>
      <c r="F4" s="163"/>
      <c r="G4" s="163"/>
    </row>
    <row r="5" spans="2:7" ht="16" x14ac:dyDescent="0.2">
      <c r="B5" s="37" t="s">
        <v>166</v>
      </c>
      <c r="C5" s="164" t="s">
        <v>167</v>
      </c>
      <c r="D5" s="165"/>
      <c r="E5" s="166"/>
      <c r="F5" s="38" t="s">
        <v>0</v>
      </c>
      <c r="G5" s="38" t="s">
        <v>1</v>
      </c>
    </row>
    <row r="6" spans="2:7" x14ac:dyDescent="0.2">
      <c r="B6" s="39">
        <f>'Plan comptable'!C8</f>
        <v>1010</v>
      </c>
      <c r="C6" s="167" t="str">
        <f>'Plan comptable'!B8</f>
        <v>Encaisse</v>
      </c>
      <c r="D6" s="168"/>
      <c r="E6" s="169"/>
      <c r="F6" s="50">
        <v>21598</v>
      </c>
      <c r="G6" s="40" t="s">
        <v>11</v>
      </c>
    </row>
    <row r="7" spans="2:7" x14ac:dyDescent="0.2">
      <c r="B7" s="41">
        <f>'Plan comptable'!C10</f>
        <v>1100</v>
      </c>
      <c r="C7" s="42" t="str">
        <f>'Plan comptable'!B10</f>
        <v>Clients</v>
      </c>
      <c r="D7" s="43"/>
      <c r="E7" s="44"/>
      <c r="F7" s="50">
        <v>25236</v>
      </c>
      <c r="G7" s="45"/>
    </row>
    <row r="8" spans="2:7" x14ac:dyDescent="0.2">
      <c r="B8" s="46">
        <f>'Plan comptable'!C11</f>
        <v>1105</v>
      </c>
      <c r="C8" s="158" t="str">
        <f>'Plan comptable'!B11</f>
        <v>TPS à recevoir</v>
      </c>
      <c r="D8" s="159"/>
      <c r="E8" s="160"/>
      <c r="F8" s="50">
        <v>1230</v>
      </c>
      <c r="G8" s="45" t="s">
        <v>11</v>
      </c>
    </row>
    <row r="9" spans="2:7" x14ac:dyDescent="0.2">
      <c r="B9" s="46">
        <f>'Plan comptable'!C12</f>
        <v>1110</v>
      </c>
      <c r="C9" s="158" t="str">
        <f>'Plan comptable'!B12</f>
        <v>TVQ à recevoir</v>
      </c>
      <c r="D9" s="159"/>
      <c r="E9" s="160"/>
      <c r="F9" s="50">
        <v>2460</v>
      </c>
      <c r="G9" s="45" t="s">
        <v>11</v>
      </c>
    </row>
    <row r="10" spans="2:7" x14ac:dyDescent="0.2">
      <c r="B10" s="46">
        <f>'Plan comptable'!C21</f>
        <v>1190</v>
      </c>
      <c r="C10" s="158" t="str">
        <f>'Plan comptable'!B21</f>
        <v>Fournitures de bureau</v>
      </c>
      <c r="D10" s="159"/>
      <c r="E10" s="160"/>
      <c r="F10" s="50">
        <v>1344</v>
      </c>
      <c r="G10" s="50" t="s">
        <v>11</v>
      </c>
    </row>
    <row r="11" spans="2:7" x14ac:dyDescent="0.2">
      <c r="B11" s="46">
        <f>'Plan comptable'!C23</f>
        <v>1210</v>
      </c>
      <c r="C11" s="47" t="str">
        <f>'Plan comptable'!B23</f>
        <v>Assurance payée d'avance</v>
      </c>
      <c r="D11" s="48"/>
      <c r="E11" s="49"/>
      <c r="F11" s="50">
        <v>0</v>
      </c>
      <c r="G11" s="50" t="s">
        <v>11</v>
      </c>
    </row>
    <row r="12" spans="2:7" x14ac:dyDescent="0.2">
      <c r="B12" s="46">
        <f>'Plan comptable'!C37</f>
        <v>1600</v>
      </c>
      <c r="C12" s="47" t="str">
        <f>'Plan comptable'!B37</f>
        <v xml:space="preserve">Équipement </v>
      </c>
      <c r="D12" s="48"/>
      <c r="E12" s="49"/>
      <c r="F12" s="50">
        <v>21000</v>
      </c>
      <c r="G12" s="50"/>
    </row>
    <row r="13" spans="2:7" x14ac:dyDescent="0.2">
      <c r="B13" s="46">
        <f>'Plan comptable'!C38</f>
        <v>1610</v>
      </c>
      <c r="C13" s="47" t="str">
        <f>'Plan comptable'!B38</f>
        <v xml:space="preserve">     Amortissement cumulé - équipement </v>
      </c>
      <c r="D13" s="48"/>
      <c r="E13" s="49"/>
      <c r="F13" s="50"/>
      <c r="G13" s="50">
        <v>5700</v>
      </c>
    </row>
    <row r="14" spans="2:7" x14ac:dyDescent="0.2">
      <c r="B14" s="46">
        <f>'Plan comptable'!C39</f>
        <v>1800</v>
      </c>
      <c r="C14" s="47" t="str">
        <f>'Plan comptable'!B39</f>
        <v>Ameublement de bureau</v>
      </c>
      <c r="D14" s="48"/>
      <c r="E14" s="49"/>
      <c r="F14" s="50">
        <v>8500</v>
      </c>
      <c r="G14" s="50" t="s">
        <v>11</v>
      </c>
    </row>
    <row r="15" spans="2:7" x14ac:dyDescent="0.2">
      <c r="B15" s="46">
        <f>'Plan comptable'!C40</f>
        <v>1810</v>
      </c>
      <c r="C15" s="47" t="str">
        <f>'Plan comptable'!B40</f>
        <v xml:space="preserve">     Amortissement cumulé - ameublement de bureau</v>
      </c>
      <c r="D15" s="48"/>
      <c r="E15" s="49"/>
      <c r="F15" s="50" t="s">
        <v>11</v>
      </c>
      <c r="G15" s="50">
        <v>1955</v>
      </c>
    </row>
    <row r="16" spans="2:7" x14ac:dyDescent="0.2">
      <c r="B16" s="46">
        <f>'Plan comptable'!C43</f>
        <v>1900</v>
      </c>
      <c r="C16" s="47" t="str">
        <f>'Plan comptable'!B43</f>
        <v>Bâtiment</v>
      </c>
      <c r="D16" s="48"/>
      <c r="E16" s="49"/>
      <c r="F16" s="50">
        <v>57500</v>
      </c>
      <c r="G16" s="50"/>
    </row>
    <row r="17" spans="2:7" x14ac:dyDescent="0.2">
      <c r="B17" s="46">
        <f>'Plan comptable'!C44</f>
        <v>1910</v>
      </c>
      <c r="C17" s="47" t="str">
        <f>'Plan comptable'!B44</f>
        <v xml:space="preserve">     Amortissement cumulé bâtiment</v>
      </c>
      <c r="D17" s="48"/>
      <c r="E17" s="49"/>
      <c r="F17" s="50"/>
      <c r="G17" s="50">
        <v>3450</v>
      </c>
    </row>
    <row r="18" spans="2:7" x14ac:dyDescent="0.2">
      <c r="B18" s="46">
        <f>'Plan comptable'!C54</f>
        <v>2100</v>
      </c>
      <c r="C18" s="47" t="str">
        <f>'Plan comptable'!B54</f>
        <v xml:space="preserve"> Fournisseurs</v>
      </c>
      <c r="D18" s="48"/>
      <c r="E18" s="49"/>
      <c r="F18" s="50"/>
      <c r="G18" s="50">
        <v>15345</v>
      </c>
    </row>
    <row r="19" spans="2:7" x14ac:dyDescent="0.2">
      <c r="B19" s="46">
        <f>'Plan comptable'!C56</f>
        <v>2305</v>
      </c>
      <c r="C19" s="47" t="str">
        <f>'Plan comptable'!B56</f>
        <v xml:space="preserve"> TPS à payer</v>
      </c>
      <c r="D19" s="48"/>
      <c r="E19" s="49"/>
      <c r="F19" s="50" t="s">
        <v>11</v>
      </c>
      <c r="G19" s="50">
        <v>712</v>
      </c>
    </row>
    <row r="20" spans="2:7" x14ac:dyDescent="0.2">
      <c r="B20" s="46">
        <f>'Plan comptable'!C57</f>
        <v>2310</v>
      </c>
      <c r="C20" s="47" t="str">
        <f>'Plan comptable'!B57</f>
        <v xml:space="preserve"> TVQ à payer</v>
      </c>
      <c r="D20" s="48"/>
      <c r="E20" s="49"/>
      <c r="F20" s="50" t="s">
        <v>11</v>
      </c>
      <c r="G20" s="50">
        <v>1424</v>
      </c>
    </row>
    <row r="21" spans="2:7" x14ac:dyDescent="0.2">
      <c r="B21" s="46">
        <f>'Plan comptable'!C89</f>
        <v>3100</v>
      </c>
      <c r="C21" s="47" t="str">
        <f>'Plan comptable'!B89</f>
        <v xml:space="preserve"> Christian Latour — Capital</v>
      </c>
      <c r="D21" s="48"/>
      <c r="E21" s="49"/>
      <c r="F21" s="50" t="s">
        <v>11</v>
      </c>
      <c r="G21" s="50">
        <v>36710</v>
      </c>
    </row>
    <row r="22" spans="2:7" x14ac:dyDescent="0.2">
      <c r="B22" s="46">
        <f>'Plan comptable'!C90</f>
        <v>3200</v>
      </c>
      <c r="C22" s="47" t="str">
        <f>'Plan comptable'!B90</f>
        <v xml:space="preserve"> Christian Latour — apports</v>
      </c>
      <c r="D22" s="48"/>
      <c r="E22" s="49"/>
      <c r="F22" s="50" t="s">
        <v>11</v>
      </c>
      <c r="G22" s="50">
        <v>7300</v>
      </c>
    </row>
    <row r="23" spans="2:7" x14ac:dyDescent="0.2">
      <c r="B23" s="46">
        <f>'Plan comptable'!C91</f>
        <v>3300</v>
      </c>
      <c r="C23" s="47" t="str">
        <f>'Plan comptable'!B91</f>
        <v xml:space="preserve"> Christian Latour — retraits</v>
      </c>
      <c r="D23" s="48"/>
      <c r="E23" s="49"/>
      <c r="F23" s="50">
        <v>24000</v>
      </c>
      <c r="G23" s="50" t="s">
        <v>11</v>
      </c>
    </row>
    <row r="24" spans="2:7" x14ac:dyDescent="0.2">
      <c r="B24" s="46">
        <f>'Plan comptable'!C109</f>
        <v>4110</v>
      </c>
      <c r="C24" s="47" t="str">
        <f>'Plan comptable'!B109</f>
        <v xml:space="preserve"> Honoraires professionnels</v>
      </c>
      <c r="D24" s="48"/>
      <c r="E24" s="49"/>
      <c r="F24" s="50" t="s">
        <v>11</v>
      </c>
      <c r="G24" s="50">
        <v>125350</v>
      </c>
    </row>
    <row r="25" spans="2:7" x14ac:dyDescent="0.2">
      <c r="B25" s="46">
        <f>'Plan comptable'!C110</f>
        <v>4120</v>
      </c>
      <c r="C25" s="47" t="str">
        <f>'Plan comptable'!B110</f>
        <v xml:space="preserve"> Services rendus</v>
      </c>
      <c r="D25" s="48"/>
      <c r="E25" s="49"/>
      <c r="F25" s="50" t="s">
        <v>11</v>
      </c>
      <c r="G25" s="50">
        <v>0</v>
      </c>
    </row>
    <row r="26" spans="2:7" x14ac:dyDescent="0.2">
      <c r="B26" s="46">
        <f>'Plan comptable'!C150</f>
        <v>5410</v>
      </c>
      <c r="C26" s="47" t="str">
        <f>'Plan comptable'!B150</f>
        <v>Loyer</v>
      </c>
      <c r="D26" s="48"/>
      <c r="E26" s="49" t="s">
        <v>11</v>
      </c>
      <c r="F26" s="50">
        <v>0</v>
      </c>
      <c r="G26" s="50" t="s">
        <v>11</v>
      </c>
    </row>
    <row r="27" spans="2:7" x14ac:dyDescent="0.2">
      <c r="B27" s="46">
        <f>'Plan comptable'!C152</f>
        <v>5420</v>
      </c>
      <c r="C27" s="47" t="str">
        <f>'Plan comptable'!B152</f>
        <v>Publicité</v>
      </c>
      <c r="D27" s="48"/>
      <c r="E27" s="49"/>
      <c r="F27" s="50">
        <v>3490</v>
      </c>
      <c r="G27" s="50" t="s">
        <v>11</v>
      </c>
    </row>
    <row r="28" spans="2:7" x14ac:dyDescent="0.2">
      <c r="B28" s="46">
        <f>'Plan comptable'!C153</f>
        <v>5500</v>
      </c>
      <c r="C28" s="47" t="str">
        <f>'Plan comptable'!B153</f>
        <v>Frais de bureau</v>
      </c>
      <c r="D28" s="48"/>
      <c r="E28" s="49"/>
      <c r="F28" s="50">
        <v>1521</v>
      </c>
      <c r="G28" s="50" t="s">
        <v>11</v>
      </c>
    </row>
    <row r="29" spans="2:7" x14ac:dyDescent="0.2">
      <c r="B29" s="46">
        <f>'Plan comptable'!C158</f>
        <v>5640</v>
      </c>
      <c r="C29" s="47" t="str">
        <f>'Plan comptable'!B158</f>
        <v>Entretien et réparation — bâtiment</v>
      </c>
      <c r="D29" s="48"/>
      <c r="E29" s="49"/>
      <c r="F29" s="50">
        <v>5555</v>
      </c>
      <c r="G29" s="50"/>
    </row>
    <row r="30" spans="2:7" x14ac:dyDescent="0.2">
      <c r="B30" s="46">
        <f>'Plan comptable'!C160</f>
        <v>5660</v>
      </c>
      <c r="C30" s="47" t="str">
        <f>'Plan comptable'!B160</f>
        <v>Taxes municipales</v>
      </c>
      <c r="D30" s="48"/>
      <c r="E30" s="49"/>
      <c r="F30" s="50">
        <v>2560</v>
      </c>
      <c r="G30" s="50" t="s">
        <v>11</v>
      </c>
    </row>
    <row r="31" spans="2:7" x14ac:dyDescent="0.2">
      <c r="B31" s="46">
        <f>'Plan comptable'!C170</f>
        <v>5730</v>
      </c>
      <c r="C31" s="47" t="str">
        <f>'Plan comptable'!B170</f>
        <v>Électricité</v>
      </c>
      <c r="D31" s="48"/>
      <c r="E31" s="49"/>
      <c r="F31" s="50">
        <v>4888</v>
      </c>
      <c r="G31" s="40" t="s">
        <v>11</v>
      </c>
    </row>
    <row r="32" spans="2:7" x14ac:dyDescent="0.2">
      <c r="B32" s="46">
        <f>'Plan comptable'!C171</f>
        <v>5735</v>
      </c>
      <c r="C32" s="47" t="str">
        <f>'Plan comptable'!B171</f>
        <v>Chauffage</v>
      </c>
      <c r="D32" s="48"/>
      <c r="E32" s="49"/>
      <c r="F32" s="50">
        <v>3779</v>
      </c>
      <c r="G32" s="50" t="s">
        <v>11</v>
      </c>
    </row>
    <row r="33" spans="2:7" x14ac:dyDescent="0.2">
      <c r="B33" s="46">
        <f>'Plan comptable'!C172</f>
        <v>5740</v>
      </c>
      <c r="C33" s="47" t="str">
        <f>'Plan comptable'!B172</f>
        <v>Assurance</v>
      </c>
      <c r="D33" s="48"/>
      <c r="E33" s="49"/>
      <c r="F33" s="50">
        <v>3011</v>
      </c>
      <c r="G33" s="50" t="s">
        <v>11</v>
      </c>
    </row>
    <row r="34" spans="2:7" x14ac:dyDescent="0.2">
      <c r="B34" s="46">
        <f>'Plan comptable'!C173</f>
        <v>5750</v>
      </c>
      <c r="C34" s="47" t="str">
        <f>'Plan comptable'!B173</f>
        <v>Télécommunications</v>
      </c>
      <c r="D34" s="48"/>
      <c r="E34" s="49"/>
      <c r="F34" s="50">
        <v>1320</v>
      </c>
      <c r="G34" s="50" t="s">
        <v>11</v>
      </c>
    </row>
    <row r="35" spans="2:7" x14ac:dyDescent="0.2">
      <c r="B35" s="46">
        <f>'Plan comptable'!C174</f>
        <v>5760</v>
      </c>
      <c r="C35" s="47" t="str">
        <f>'Plan comptable'!B174</f>
        <v>Frais légaux</v>
      </c>
      <c r="D35" s="48"/>
      <c r="E35" s="49"/>
      <c r="F35" s="50">
        <v>4500</v>
      </c>
      <c r="G35" s="50"/>
    </row>
    <row r="36" spans="2:7" x14ac:dyDescent="0.2">
      <c r="B36" s="46">
        <f>'Plan comptable'!C176</f>
        <v>5790</v>
      </c>
      <c r="C36" s="47" t="str">
        <f>'Plan comptable'!B176</f>
        <v>Frais bancaires</v>
      </c>
      <c r="D36" s="48"/>
      <c r="E36" s="49"/>
      <c r="F36" s="50">
        <v>210</v>
      </c>
      <c r="G36" s="50"/>
    </row>
    <row r="37" spans="2:7" x14ac:dyDescent="0.2">
      <c r="B37" s="46">
        <f>'Plan comptable'!C177</f>
        <v>5815</v>
      </c>
      <c r="C37" s="47" t="str">
        <f>'Plan comptable'!B177</f>
        <v>Charges diverses</v>
      </c>
      <c r="D37" s="48"/>
      <c r="E37" s="49"/>
      <c r="F37" s="50">
        <v>1732</v>
      </c>
      <c r="G37" s="50"/>
    </row>
    <row r="38" spans="2:7" x14ac:dyDescent="0.2">
      <c r="B38" s="46">
        <f>'Plan comptable'!C181</f>
        <v>5850</v>
      </c>
      <c r="C38" s="47" t="str">
        <f>'Plan comptable'!B181</f>
        <v xml:space="preserve">Amortissement — équipement </v>
      </c>
      <c r="D38" s="48"/>
      <c r="E38" s="49"/>
      <c r="F38" s="50">
        <v>700</v>
      </c>
      <c r="G38" s="50"/>
    </row>
    <row r="39" spans="2:7" x14ac:dyDescent="0.2">
      <c r="B39" s="46">
        <f>'Plan comptable'!C182</f>
        <v>5870</v>
      </c>
      <c r="C39" s="47" t="str">
        <f>'Plan comptable'!B182</f>
        <v>Amortissement — ameublement de bureau</v>
      </c>
      <c r="D39" s="48"/>
      <c r="E39" s="49"/>
      <c r="F39" s="50">
        <v>375</v>
      </c>
      <c r="G39" s="50" t="s">
        <v>11</v>
      </c>
    </row>
    <row r="40" spans="2:7" x14ac:dyDescent="0.2">
      <c r="B40" s="46">
        <f>'Plan comptable'!C184</f>
        <v>5880</v>
      </c>
      <c r="C40" s="47" t="str">
        <f>'Plan comptable'!B184</f>
        <v>Amortissement — bâtiment</v>
      </c>
      <c r="D40" s="48"/>
      <c r="E40" s="49"/>
      <c r="F40" s="50">
        <v>1437</v>
      </c>
      <c r="G40" s="50" t="s">
        <v>11</v>
      </c>
    </row>
    <row r="41" spans="2:7" x14ac:dyDescent="0.2">
      <c r="B41" s="51" t="s">
        <v>11</v>
      </c>
      <c r="C41" s="47" t="s">
        <v>11</v>
      </c>
      <c r="D41" s="48"/>
      <c r="E41" s="48"/>
      <c r="F41" s="50" t="s">
        <v>11</v>
      </c>
      <c r="G41" s="52" t="s">
        <v>11</v>
      </c>
    </row>
    <row r="42" spans="2:7" ht="16" thickBot="1" x14ac:dyDescent="0.25">
      <c r="B42" s="53" t="s">
        <v>11</v>
      </c>
      <c r="C42" s="161"/>
      <c r="D42" s="162"/>
      <c r="E42" s="48"/>
      <c r="F42" s="54">
        <f>SUM(F6:F41)</f>
        <v>197946</v>
      </c>
      <c r="G42" s="55">
        <f>SUM(G6:G41)</f>
        <v>197946</v>
      </c>
    </row>
    <row r="43" spans="2:7" ht="16" thickTop="1" x14ac:dyDescent="0.2"/>
  </sheetData>
  <mergeCells count="9">
    <mergeCell ref="C9:E9"/>
    <mergeCell ref="C10:E10"/>
    <mergeCell ref="C42:D42"/>
    <mergeCell ref="B2:G2"/>
    <mergeCell ref="B3:G3"/>
    <mergeCell ref="B4:G4"/>
    <mergeCell ref="C5:E5"/>
    <mergeCell ref="C6:E6"/>
    <mergeCell ref="C8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20FB8-067E-1F41-85F9-BF7531B14708}">
  <dimension ref="B2:O46"/>
  <sheetViews>
    <sheetView topLeftCell="A9" zoomScale="150" zoomScaleNormal="150" workbookViewId="0">
      <selection activeCell="O37" sqref="O37"/>
    </sheetView>
  </sheetViews>
  <sheetFormatPr baseColWidth="10" defaultRowHeight="15" x14ac:dyDescent="0.2"/>
  <cols>
    <col min="2" max="2" width="15.83203125" customWidth="1"/>
    <col min="3" max="3" width="42.33203125" bestFit="1" customWidth="1"/>
    <col min="4" max="5" width="15.83203125" customWidth="1"/>
    <col min="6" max="6" width="5.83203125" customWidth="1"/>
    <col min="7" max="7" width="15.83203125" customWidth="1"/>
    <col min="8" max="8" width="5.83203125" customWidth="1"/>
    <col min="9" max="11" width="15.83203125" customWidth="1"/>
    <col min="12" max="13" width="16.83203125" customWidth="1"/>
    <col min="14" max="15" width="15.83203125" customWidth="1"/>
  </cols>
  <sheetData>
    <row r="2" spans="2:15" ht="16" x14ac:dyDescent="0.2">
      <c r="B2" s="172">
        <f>+'[1]Problème 5 b) e) f) g)'!B26:G26</f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2:15" ht="16" x14ac:dyDescent="0.2">
      <c r="B3" s="172" t="s">
        <v>195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2:15" x14ac:dyDescent="0.2">
      <c r="B4" s="173" t="s">
        <v>196</v>
      </c>
      <c r="C4" s="175" t="s">
        <v>197</v>
      </c>
      <c r="D4" s="175" t="s">
        <v>198</v>
      </c>
      <c r="E4" s="175"/>
      <c r="F4" s="177" t="s">
        <v>199</v>
      </c>
      <c r="G4" s="178"/>
      <c r="H4" s="178"/>
      <c r="I4" s="179"/>
      <c r="J4" s="177" t="s">
        <v>200</v>
      </c>
      <c r="K4" s="179"/>
      <c r="L4" s="180" t="s">
        <v>204</v>
      </c>
      <c r="M4" s="181"/>
      <c r="N4" s="182" t="s">
        <v>201</v>
      </c>
      <c r="O4" s="180"/>
    </row>
    <row r="5" spans="2:15" x14ac:dyDescent="0.2">
      <c r="B5" s="174"/>
      <c r="C5" s="176"/>
      <c r="D5" s="57" t="s">
        <v>0</v>
      </c>
      <c r="E5" s="56" t="s">
        <v>1</v>
      </c>
      <c r="F5" s="183" t="s">
        <v>0</v>
      </c>
      <c r="G5" s="171"/>
      <c r="H5" s="170" t="s">
        <v>1</v>
      </c>
      <c r="I5" s="171"/>
      <c r="J5" s="57" t="s">
        <v>0</v>
      </c>
      <c r="K5" s="56" t="s">
        <v>1</v>
      </c>
      <c r="L5" s="106" t="s">
        <v>0</v>
      </c>
      <c r="M5" s="107" t="s">
        <v>1</v>
      </c>
      <c r="N5" s="106" t="s">
        <v>0</v>
      </c>
      <c r="O5" s="108" t="s">
        <v>1</v>
      </c>
    </row>
    <row r="6" spans="2:15" x14ac:dyDescent="0.2">
      <c r="B6" s="58">
        <f>'Plan comptable'!C8</f>
        <v>1010</v>
      </c>
      <c r="C6" s="59" t="str">
        <f>'Plan comptable'!B8</f>
        <v>Encaisse</v>
      </c>
      <c r="D6" s="115">
        <f>'Balance de vérification'!F6</f>
        <v>21598</v>
      </c>
      <c r="E6" s="115">
        <v>0</v>
      </c>
      <c r="F6" s="116"/>
      <c r="G6" s="115">
        <v>0</v>
      </c>
      <c r="H6" s="117"/>
      <c r="I6" s="115">
        <v>0</v>
      </c>
      <c r="J6" s="118">
        <v>0</v>
      </c>
      <c r="K6" s="115">
        <v>0</v>
      </c>
      <c r="L6" s="119">
        <v>0</v>
      </c>
      <c r="M6" s="119">
        <v>0</v>
      </c>
      <c r="N6" s="120">
        <v>0</v>
      </c>
      <c r="O6" s="109">
        <v>0</v>
      </c>
    </row>
    <row r="7" spans="2:15" x14ac:dyDescent="0.2">
      <c r="B7" s="60">
        <f>'Plan comptable'!C10</f>
        <v>1100</v>
      </c>
      <c r="C7" s="61" t="str">
        <f>'Plan comptable'!B10</f>
        <v>Clients</v>
      </c>
      <c r="D7" s="114">
        <f>'Balance de vérification'!F7</f>
        <v>25236</v>
      </c>
      <c r="E7" s="114">
        <v>0</v>
      </c>
      <c r="F7" s="72"/>
      <c r="G7" s="114">
        <v>0</v>
      </c>
      <c r="H7" s="121"/>
      <c r="I7" s="114">
        <v>0</v>
      </c>
      <c r="J7" s="114">
        <v>0</v>
      </c>
      <c r="K7" s="114">
        <v>0</v>
      </c>
      <c r="L7" s="110">
        <v>0</v>
      </c>
      <c r="M7" s="110">
        <v>0</v>
      </c>
      <c r="N7" s="110">
        <v>0</v>
      </c>
      <c r="O7" s="122">
        <v>0</v>
      </c>
    </row>
    <row r="8" spans="2:15" x14ac:dyDescent="0.2">
      <c r="B8" s="62">
        <f>'Plan comptable'!C11</f>
        <v>1105</v>
      </c>
      <c r="C8" s="63" t="str">
        <f>'Plan comptable'!B11</f>
        <v>TPS à recevoir</v>
      </c>
      <c r="D8" s="64">
        <f>'Balance de vérification'!F8</f>
        <v>1230</v>
      </c>
      <c r="E8" s="64">
        <v>0</v>
      </c>
      <c r="F8" s="73"/>
      <c r="G8" s="64">
        <v>0</v>
      </c>
      <c r="H8" s="74"/>
      <c r="I8" s="64">
        <v>0</v>
      </c>
      <c r="J8" s="64">
        <v>0</v>
      </c>
      <c r="K8" s="64">
        <v>0</v>
      </c>
      <c r="L8" s="111">
        <v>0</v>
      </c>
      <c r="M8" s="111">
        <v>0</v>
      </c>
      <c r="N8" s="111">
        <v>0</v>
      </c>
      <c r="O8" s="112">
        <v>0</v>
      </c>
    </row>
    <row r="9" spans="2:15" x14ac:dyDescent="0.2">
      <c r="B9" s="62">
        <f>'Plan comptable'!C12</f>
        <v>1110</v>
      </c>
      <c r="C9" s="63" t="str">
        <f>'Plan comptable'!B12</f>
        <v>TVQ à recevoir</v>
      </c>
      <c r="D9" s="64">
        <f>'Balance de vérification'!F9</f>
        <v>2460</v>
      </c>
      <c r="E9" s="64">
        <v>0</v>
      </c>
      <c r="F9" s="73"/>
      <c r="G9" s="64">
        <v>0</v>
      </c>
      <c r="H9" s="74"/>
      <c r="I9" s="64">
        <v>0</v>
      </c>
      <c r="J9" s="64">
        <v>0</v>
      </c>
      <c r="K9" s="64">
        <v>0</v>
      </c>
      <c r="L9" s="111">
        <v>0</v>
      </c>
      <c r="M9" s="111">
        <v>0</v>
      </c>
      <c r="N9" s="111">
        <v>0</v>
      </c>
      <c r="O9" s="112">
        <v>0</v>
      </c>
    </row>
    <row r="10" spans="2:15" x14ac:dyDescent="0.2">
      <c r="B10" s="62">
        <f>'Plan comptable'!C21</f>
        <v>1190</v>
      </c>
      <c r="C10" s="63" t="str">
        <f>'Plan comptable'!B21</f>
        <v>Fournitures de bureau</v>
      </c>
      <c r="D10" s="64">
        <f>'Balance de vérification'!F10</f>
        <v>1344</v>
      </c>
      <c r="E10" s="64">
        <v>0</v>
      </c>
      <c r="F10" s="73" t="s">
        <v>11</v>
      </c>
      <c r="G10" s="114">
        <v>0</v>
      </c>
      <c r="H10" s="74"/>
      <c r="I10" s="64">
        <v>0</v>
      </c>
      <c r="J10" s="64">
        <v>0</v>
      </c>
      <c r="K10" s="64">
        <v>0</v>
      </c>
      <c r="L10" s="111">
        <v>0</v>
      </c>
      <c r="M10" s="111">
        <v>0</v>
      </c>
      <c r="N10" s="111">
        <v>0</v>
      </c>
      <c r="O10" s="112">
        <v>0</v>
      </c>
    </row>
    <row r="11" spans="2:15" x14ac:dyDescent="0.2">
      <c r="B11" s="65">
        <f>'Plan comptable'!C23</f>
        <v>1210</v>
      </c>
      <c r="C11" s="66" t="str">
        <f>'Plan comptable'!B23</f>
        <v>Assurance payée d'avance</v>
      </c>
      <c r="D11" s="123">
        <v>0</v>
      </c>
      <c r="E11" s="123">
        <v>0</v>
      </c>
      <c r="F11" s="75" t="s">
        <v>11</v>
      </c>
      <c r="G11" s="123">
        <v>0</v>
      </c>
      <c r="H11" s="124"/>
      <c r="I11" s="123">
        <v>0</v>
      </c>
      <c r="J11" s="123">
        <v>0</v>
      </c>
      <c r="K11" s="123">
        <v>0</v>
      </c>
      <c r="L11" s="125">
        <v>0</v>
      </c>
      <c r="M11" s="125">
        <v>0</v>
      </c>
      <c r="N11" s="125">
        <v>0</v>
      </c>
      <c r="O11" s="126">
        <v>0</v>
      </c>
    </row>
    <row r="12" spans="2:15" x14ac:dyDescent="0.2">
      <c r="B12" s="62">
        <f>'Plan comptable'!C37</f>
        <v>1600</v>
      </c>
      <c r="C12" s="63" t="str">
        <f>'Plan comptable'!B37</f>
        <v xml:space="preserve">Équipement </v>
      </c>
      <c r="D12" s="64">
        <f>'Balance de vérification'!F12</f>
        <v>21000</v>
      </c>
      <c r="E12" s="64">
        <v>0</v>
      </c>
      <c r="F12" s="73"/>
      <c r="G12" s="64">
        <v>0</v>
      </c>
      <c r="H12" s="74"/>
      <c r="I12" s="64">
        <v>0</v>
      </c>
      <c r="J12" s="64">
        <v>0</v>
      </c>
      <c r="K12" s="64">
        <v>0</v>
      </c>
      <c r="L12" s="111">
        <v>0</v>
      </c>
      <c r="M12" s="111">
        <v>0</v>
      </c>
      <c r="N12" s="111">
        <v>0</v>
      </c>
      <c r="O12" s="112">
        <v>0</v>
      </c>
    </row>
    <row r="13" spans="2:15" x14ac:dyDescent="0.2">
      <c r="B13" s="67">
        <f>'Plan comptable'!C38</f>
        <v>1610</v>
      </c>
      <c r="C13" s="68" t="str">
        <f>'Plan comptable'!B38</f>
        <v xml:space="preserve">     Amortissement cumulé - équipement </v>
      </c>
      <c r="D13" s="127">
        <v>0</v>
      </c>
      <c r="E13" s="114">
        <f>'Balance de vérification'!G13</f>
        <v>5700</v>
      </c>
      <c r="F13" s="76"/>
      <c r="G13" s="127">
        <v>0</v>
      </c>
      <c r="H13" s="128" t="s">
        <v>11</v>
      </c>
      <c r="I13" s="114">
        <v>0</v>
      </c>
      <c r="J13" s="127">
        <v>0</v>
      </c>
      <c r="K13" s="114">
        <v>0</v>
      </c>
      <c r="L13" s="129">
        <v>0</v>
      </c>
      <c r="M13" s="129">
        <v>0</v>
      </c>
      <c r="N13" s="129">
        <v>0</v>
      </c>
      <c r="O13" s="122">
        <v>0</v>
      </c>
    </row>
    <row r="14" spans="2:15" x14ac:dyDescent="0.2">
      <c r="B14" s="62">
        <f>'Plan comptable'!C39</f>
        <v>1800</v>
      </c>
      <c r="C14" s="63" t="str">
        <f>'Plan comptable'!B39</f>
        <v>Ameublement de bureau</v>
      </c>
      <c r="D14" s="64">
        <f>'Balance de vérification'!F14</f>
        <v>8500</v>
      </c>
      <c r="E14" s="64">
        <v>0</v>
      </c>
      <c r="F14" s="73"/>
      <c r="G14" s="64">
        <v>0</v>
      </c>
      <c r="H14" s="74"/>
      <c r="I14" s="64">
        <v>0</v>
      </c>
      <c r="J14" s="64">
        <v>0</v>
      </c>
      <c r="K14" s="64">
        <v>0</v>
      </c>
      <c r="L14" s="111">
        <v>0</v>
      </c>
      <c r="M14" s="111">
        <v>0</v>
      </c>
      <c r="N14" s="111">
        <v>0</v>
      </c>
      <c r="O14" s="112">
        <v>0</v>
      </c>
    </row>
    <row r="15" spans="2:15" x14ac:dyDescent="0.2">
      <c r="B15" s="62">
        <f>'Plan comptable'!C40</f>
        <v>1810</v>
      </c>
      <c r="C15" s="63" t="str">
        <f>'Plan comptable'!B40</f>
        <v xml:space="preserve">     Amortissement cumulé - ameublement de bureau</v>
      </c>
      <c r="D15" s="64">
        <v>0</v>
      </c>
      <c r="E15" s="64">
        <f>'Balance de vérification'!G15</f>
        <v>1955</v>
      </c>
      <c r="F15" s="73"/>
      <c r="G15" s="64">
        <v>0</v>
      </c>
      <c r="H15" s="74" t="s">
        <v>11</v>
      </c>
      <c r="I15" s="64">
        <v>0</v>
      </c>
      <c r="J15" s="64">
        <v>0</v>
      </c>
      <c r="K15" s="64">
        <v>0</v>
      </c>
      <c r="L15" s="111">
        <v>0</v>
      </c>
      <c r="M15" s="111">
        <v>0</v>
      </c>
      <c r="N15" s="111">
        <v>0</v>
      </c>
      <c r="O15" s="112">
        <v>0</v>
      </c>
    </row>
    <row r="16" spans="2:15" x14ac:dyDescent="0.2">
      <c r="B16" s="62">
        <f>'Plan comptable'!C43</f>
        <v>1900</v>
      </c>
      <c r="C16" s="63" t="str">
        <f>'Plan comptable'!B43</f>
        <v>Bâtiment</v>
      </c>
      <c r="D16" s="64">
        <f>'Balance de vérification'!F16</f>
        <v>57500</v>
      </c>
      <c r="E16" s="64">
        <v>0</v>
      </c>
      <c r="F16" s="73"/>
      <c r="G16" s="64">
        <v>0</v>
      </c>
      <c r="H16" s="74"/>
      <c r="I16" s="64">
        <v>0</v>
      </c>
      <c r="J16" s="64">
        <v>0</v>
      </c>
      <c r="K16" s="64">
        <v>0</v>
      </c>
      <c r="L16" s="111">
        <v>0</v>
      </c>
      <c r="M16" s="111">
        <v>0</v>
      </c>
      <c r="N16" s="111">
        <v>0</v>
      </c>
      <c r="O16" s="112">
        <v>0</v>
      </c>
    </row>
    <row r="17" spans="2:15" x14ac:dyDescent="0.2">
      <c r="B17" s="62">
        <f>'Plan comptable'!C44</f>
        <v>1910</v>
      </c>
      <c r="C17" s="63" t="str">
        <f>'Balance de vérification'!C17</f>
        <v xml:space="preserve">     Amortissement cumulé bâtiment</v>
      </c>
      <c r="D17" s="64">
        <v>0</v>
      </c>
      <c r="E17" s="64">
        <f>'Balance de vérification'!G17</f>
        <v>3450</v>
      </c>
      <c r="F17" s="73"/>
      <c r="G17" s="64">
        <v>0</v>
      </c>
      <c r="H17" s="74"/>
      <c r="I17" s="64">
        <v>0</v>
      </c>
      <c r="J17" s="64">
        <v>0</v>
      </c>
      <c r="K17" s="64">
        <v>0</v>
      </c>
      <c r="L17" s="111">
        <v>0</v>
      </c>
      <c r="M17" s="111">
        <v>0</v>
      </c>
      <c r="N17" s="111">
        <v>0</v>
      </c>
      <c r="O17" s="112">
        <v>0</v>
      </c>
    </row>
    <row r="18" spans="2:15" x14ac:dyDescent="0.2">
      <c r="B18" s="62">
        <f>'Plan comptable'!C54</f>
        <v>2100</v>
      </c>
      <c r="C18" s="63" t="str">
        <f>'Plan comptable'!B54</f>
        <v xml:space="preserve"> Fournisseurs</v>
      </c>
      <c r="D18" s="64">
        <v>0</v>
      </c>
      <c r="E18" s="64">
        <f>'Balance de vérification'!G18</f>
        <v>15345</v>
      </c>
      <c r="F18" s="73"/>
      <c r="G18" s="64">
        <v>0</v>
      </c>
      <c r="H18" s="74"/>
      <c r="I18" s="64">
        <v>0</v>
      </c>
      <c r="J18" s="64">
        <v>0</v>
      </c>
      <c r="K18" s="64">
        <v>0</v>
      </c>
      <c r="L18" s="111">
        <v>0</v>
      </c>
      <c r="M18" s="111">
        <v>0</v>
      </c>
      <c r="N18" s="111">
        <v>0</v>
      </c>
      <c r="O18" s="112">
        <v>0</v>
      </c>
    </row>
    <row r="19" spans="2:15" x14ac:dyDescent="0.2">
      <c r="B19" s="62">
        <f>'Plan comptable'!C56</f>
        <v>2305</v>
      </c>
      <c r="C19" s="63" t="str">
        <f>'Plan comptable'!B56</f>
        <v xml:space="preserve"> TPS à payer</v>
      </c>
      <c r="D19" s="64">
        <v>0</v>
      </c>
      <c r="E19" s="64">
        <f>'Balance de vérification'!G19</f>
        <v>712</v>
      </c>
      <c r="F19" s="73"/>
      <c r="G19" s="64">
        <v>0</v>
      </c>
      <c r="H19" s="74"/>
      <c r="I19" s="64">
        <v>0</v>
      </c>
      <c r="J19" s="64">
        <v>0</v>
      </c>
      <c r="K19" s="64">
        <v>0</v>
      </c>
      <c r="L19" s="111">
        <v>0</v>
      </c>
      <c r="M19" s="111">
        <v>0</v>
      </c>
      <c r="N19" s="111">
        <v>0</v>
      </c>
      <c r="O19" s="112">
        <v>0</v>
      </c>
    </row>
    <row r="20" spans="2:15" x14ac:dyDescent="0.2">
      <c r="B20" s="60">
        <f>'Plan comptable'!C57</f>
        <v>2310</v>
      </c>
      <c r="C20" s="61" t="str">
        <f>'Plan comptable'!B57</f>
        <v xml:space="preserve"> TVQ à payer</v>
      </c>
      <c r="D20" s="114">
        <v>0</v>
      </c>
      <c r="E20" s="114">
        <f>'Balance de vérification'!G20</f>
        <v>1424</v>
      </c>
      <c r="F20" s="72"/>
      <c r="G20" s="114">
        <v>0</v>
      </c>
      <c r="H20" s="121"/>
      <c r="I20" s="114">
        <v>0</v>
      </c>
      <c r="J20" s="114">
        <v>0</v>
      </c>
      <c r="K20" s="114">
        <v>0</v>
      </c>
      <c r="L20" s="110">
        <v>0</v>
      </c>
      <c r="M20" s="110">
        <v>0</v>
      </c>
      <c r="N20" s="110">
        <v>0</v>
      </c>
      <c r="O20" s="122">
        <v>0</v>
      </c>
    </row>
    <row r="21" spans="2:15" x14ac:dyDescent="0.2">
      <c r="B21" s="60">
        <f>'Plan comptable'!C89</f>
        <v>3100</v>
      </c>
      <c r="C21" s="61" t="str">
        <f>'Plan comptable'!B89</f>
        <v xml:space="preserve"> Christian Latour — Capital</v>
      </c>
      <c r="D21" s="114">
        <v>0</v>
      </c>
      <c r="E21" s="114">
        <f>'Balance de vérification'!G21</f>
        <v>36710</v>
      </c>
      <c r="F21" s="72"/>
      <c r="G21" s="114">
        <v>0</v>
      </c>
      <c r="H21" s="121"/>
      <c r="I21" s="114">
        <v>0</v>
      </c>
      <c r="J21" s="114">
        <v>0</v>
      </c>
      <c r="K21" s="114">
        <v>0</v>
      </c>
      <c r="L21" s="110">
        <v>0</v>
      </c>
      <c r="M21" s="110">
        <v>0</v>
      </c>
      <c r="N21" s="110">
        <v>0</v>
      </c>
      <c r="O21" s="122">
        <v>0</v>
      </c>
    </row>
    <row r="22" spans="2:15" x14ac:dyDescent="0.2">
      <c r="B22" s="62">
        <f>'Plan comptable'!C90</f>
        <v>3200</v>
      </c>
      <c r="C22" s="63" t="str">
        <f>'Plan comptable'!B90</f>
        <v xml:space="preserve"> Christian Latour — apports</v>
      </c>
      <c r="D22" s="64">
        <v>0</v>
      </c>
      <c r="E22" s="64">
        <f>'Balance de vérification'!G22</f>
        <v>7300</v>
      </c>
      <c r="F22" s="73"/>
      <c r="G22" s="64">
        <v>0</v>
      </c>
      <c r="H22" s="74"/>
      <c r="I22" s="64">
        <v>0</v>
      </c>
      <c r="J22" s="64">
        <v>0</v>
      </c>
      <c r="K22" s="64">
        <v>0</v>
      </c>
      <c r="L22" s="111">
        <v>0</v>
      </c>
      <c r="M22" s="111">
        <v>0</v>
      </c>
      <c r="N22" s="111">
        <v>0</v>
      </c>
      <c r="O22" s="112">
        <v>0</v>
      </c>
    </row>
    <row r="23" spans="2:15" x14ac:dyDescent="0.2">
      <c r="B23" s="62">
        <f>'Plan comptable'!C91</f>
        <v>3300</v>
      </c>
      <c r="C23" s="63" t="str">
        <f>'Plan comptable'!B91</f>
        <v xml:space="preserve"> Christian Latour — retraits</v>
      </c>
      <c r="D23" s="64">
        <f>'Balance de vérification'!F23</f>
        <v>24000</v>
      </c>
      <c r="E23" s="64">
        <v>0</v>
      </c>
      <c r="F23" s="73"/>
      <c r="G23" s="64">
        <v>0</v>
      </c>
      <c r="H23" s="74"/>
      <c r="I23" s="64">
        <v>0</v>
      </c>
      <c r="J23" s="64">
        <v>0</v>
      </c>
      <c r="K23" s="64">
        <v>0</v>
      </c>
      <c r="L23" s="111">
        <v>0</v>
      </c>
      <c r="M23" s="111">
        <v>0</v>
      </c>
      <c r="N23" s="111">
        <v>0</v>
      </c>
      <c r="O23" s="112">
        <v>0</v>
      </c>
    </row>
    <row r="24" spans="2:15" x14ac:dyDescent="0.2">
      <c r="B24" s="62">
        <f>'Plan comptable'!C109</f>
        <v>4110</v>
      </c>
      <c r="C24" s="63" t="str">
        <f>'Plan comptable'!B109</f>
        <v xml:space="preserve"> Honoraires professionnels</v>
      </c>
      <c r="D24" s="64">
        <v>0</v>
      </c>
      <c r="E24" s="64">
        <f>'Balance de vérification'!G24</f>
        <v>125350</v>
      </c>
      <c r="F24" s="73"/>
      <c r="G24" s="64">
        <v>0</v>
      </c>
      <c r="H24" s="74"/>
      <c r="I24" s="64">
        <v>0</v>
      </c>
      <c r="J24" s="64">
        <v>0</v>
      </c>
      <c r="K24" s="64">
        <v>0</v>
      </c>
      <c r="L24" s="111">
        <v>0</v>
      </c>
      <c r="M24" s="110">
        <v>0</v>
      </c>
      <c r="N24" s="111">
        <v>0</v>
      </c>
      <c r="O24" s="112">
        <v>0</v>
      </c>
    </row>
    <row r="25" spans="2:15" x14ac:dyDescent="0.2">
      <c r="B25" s="62">
        <f>'Plan comptable'!C110</f>
        <v>4120</v>
      </c>
      <c r="C25" s="63" t="str">
        <f>'Plan comptable'!B110</f>
        <v xml:space="preserve"> Services rendus</v>
      </c>
      <c r="D25" s="64">
        <v>0</v>
      </c>
      <c r="E25" s="64">
        <v>0</v>
      </c>
      <c r="F25" s="73" t="s">
        <v>11</v>
      </c>
      <c r="G25" s="64">
        <v>0</v>
      </c>
      <c r="H25" s="74"/>
      <c r="I25" s="64">
        <v>0</v>
      </c>
      <c r="J25" s="64">
        <v>0</v>
      </c>
      <c r="K25" s="64">
        <v>0</v>
      </c>
      <c r="L25" s="110">
        <v>0</v>
      </c>
      <c r="M25" s="111">
        <v>0</v>
      </c>
      <c r="N25" s="111">
        <v>0</v>
      </c>
      <c r="O25" s="112">
        <v>0</v>
      </c>
    </row>
    <row r="26" spans="2:15" x14ac:dyDescent="0.2">
      <c r="B26" s="62">
        <f>'Plan comptable'!C150</f>
        <v>5410</v>
      </c>
      <c r="C26" s="63" t="str">
        <f>'Plan comptable'!B150</f>
        <v>Loyer</v>
      </c>
      <c r="D26" s="64">
        <f>'Balance de vérification'!F26</f>
        <v>0</v>
      </c>
      <c r="E26" s="64">
        <v>0</v>
      </c>
      <c r="F26" s="73"/>
      <c r="G26" s="64">
        <v>0</v>
      </c>
      <c r="H26" s="74"/>
      <c r="I26" s="64">
        <v>0</v>
      </c>
      <c r="J26" s="64">
        <f t="shared" ref="J26:J40" si="0">D26</f>
        <v>0</v>
      </c>
      <c r="K26" s="64">
        <v>0</v>
      </c>
      <c r="L26" s="111">
        <v>0</v>
      </c>
      <c r="M26" s="111">
        <v>0</v>
      </c>
      <c r="N26" s="111">
        <v>0</v>
      </c>
      <c r="O26" s="112">
        <v>0</v>
      </c>
    </row>
    <row r="27" spans="2:15" x14ac:dyDescent="0.2">
      <c r="B27" s="62">
        <f>'Plan comptable'!C152</f>
        <v>5420</v>
      </c>
      <c r="C27" s="63" t="str">
        <f>'Plan comptable'!B152</f>
        <v>Publicité</v>
      </c>
      <c r="D27" s="64">
        <f>'Balance de vérification'!F27</f>
        <v>3490</v>
      </c>
      <c r="E27" s="64">
        <v>0</v>
      </c>
      <c r="F27" s="73"/>
      <c r="G27" s="64">
        <v>0</v>
      </c>
      <c r="H27" s="74"/>
      <c r="I27" s="64">
        <v>0</v>
      </c>
      <c r="J27" s="64">
        <v>0</v>
      </c>
      <c r="K27" s="64">
        <v>0</v>
      </c>
      <c r="L27" s="111">
        <v>0</v>
      </c>
      <c r="M27" s="111">
        <v>0</v>
      </c>
      <c r="N27" s="111">
        <v>0</v>
      </c>
      <c r="O27" s="112">
        <v>0</v>
      </c>
    </row>
    <row r="28" spans="2:15" x14ac:dyDescent="0.2">
      <c r="B28" s="62">
        <f>'Plan comptable'!C153</f>
        <v>5500</v>
      </c>
      <c r="C28" s="63" t="str">
        <f>'Plan comptable'!B153</f>
        <v>Frais de bureau</v>
      </c>
      <c r="D28" s="64">
        <f>'Balance de vérification'!F28</f>
        <v>1521</v>
      </c>
      <c r="E28" s="64">
        <v>0</v>
      </c>
      <c r="F28" s="73"/>
      <c r="G28" s="64">
        <v>0</v>
      </c>
      <c r="H28" s="74" t="s">
        <v>11</v>
      </c>
      <c r="I28" s="64">
        <v>0</v>
      </c>
      <c r="J28" s="64">
        <v>0</v>
      </c>
      <c r="K28" s="64">
        <v>0</v>
      </c>
      <c r="L28" s="111">
        <v>0</v>
      </c>
      <c r="M28" s="111">
        <v>0</v>
      </c>
      <c r="N28" s="111">
        <v>0</v>
      </c>
      <c r="O28" s="112">
        <v>0</v>
      </c>
    </row>
    <row r="29" spans="2:15" x14ac:dyDescent="0.2">
      <c r="B29" s="62">
        <f>'Plan comptable'!C158</f>
        <v>5640</v>
      </c>
      <c r="C29" s="63" t="str">
        <f>'Plan comptable'!B158</f>
        <v>Entretien et réparation — bâtiment</v>
      </c>
      <c r="D29" s="64">
        <f>'Balance de vérification'!F29</f>
        <v>5555</v>
      </c>
      <c r="E29" s="64">
        <v>0</v>
      </c>
      <c r="F29" s="73"/>
      <c r="G29" s="64">
        <v>0</v>
      </c>
      <c r="H29" s="74"/>
      <c r="I29" s="64">
        <v>0</v>
      </c>
      <c r="J29" s="64">
        <v>0</v>
      </c>
      <c r="K29" s="64">
        <v>0</v>
      </c>
      <c r="L29" s="111">
        <v>0</v>
      </c>
      <c r="M29" s="111">
        <v>0</v>
      </c>
      <c r="N29" s="111">
        <v>0</v>
      </c>
      <c r="O29" s="112">
        <v>0</v>
      </c>
    </row>
    <row r="30" spans="2:15" x14ac:dyDescent="0.2">
      <c r="B30" s="62">
        <f>'Plan comptable'!C160</f>
        <v>5660</v>
      </c>
      <c r="C30" s="63" t="str">
        <f>'Plan comptable'!B160</f>
        <v>Taxes municipales</v>
      </c>
      <c r="D30" s="64">
        <f>'Balance de vérification'!F30</f>
        <v>2560</v>
      </c>
      <c r="E30" s="64">
        <v>0</v>
      </c>
      <c r="F30" s="73"/>
      <c r="G30" s="64">
        <v>0</v>
      </c>
      <c r="H30" s="74"/>
      <c r="I30" s="64">
        <v>0</v>
      </c>
      <c r="J30" s="64">
        <v>0</v>
      </c>
      <c r="K30" s="64">
        <v>0</v>
      </c>
      <c r="L30" s="111">
        <v>0</v>
      </c>
      <c r="M30" s="111">
        <v>0</v>
      </c>
      <c r="N30" s="111">
        <v>0</v>
      </c>
      <c r="O30" s="112">
        <v>0</v>
      </c>
    </row>
    <row r="31" spans="2:15" x14ac:dyDescent="0.2">
      <c r="B31" s="62">
        <f>'Plan comptable'!C170</f>
        <v>5730</v>
      </c>
      <c r="C31" s="63" t="str">
        <f>'Plan comptable'!B170</f>
        <v>Électricité</v>
      </c>
      <c r="D31" s="64">
        <f>'Balance de vérification'!F31</f>
        <v>4888</v>
      </c>
      <c r="E31" s="64">
        <v>0</v>
      </c>
      <c r="F31" s="73"/>
      <c r="G31" s="64">
        <v>0</v>
      </c>
      <c r="H31" s="74"/>
      <c r="I31" s="64">
        <v>0</v>
      </c>
      <c r="J31" s="64">
        <v>0</v>
      </c>
      <c r="K31" s="64">
        <v>0</v>
      </c>
      <c r="L31" s="111">
        <v>0</v>
      </c>
      <c r="M31" s="111">
        <v>0</v>
      </c>
      <c r="N31" s="111">
        <v>0</v>
      </c>
      <c r="O31" s="112">
        <v>0</v>
      </c>
    </row>
    <row r="32" spans="2:15" x14ac:dyDescent="0.2">
      <c r="B32" s="65">
        <f>'Plan comptable'!C171</f>
        <v>5735</v>
      </c>
      <c r="C32" s="66" t="str">
        <f>'Plan comptable'!B171</f>
        <v>Chauffage</v>
      </c>
      <c r="D32" s="123">
        <f>'Balance de vérification'!F32</f>
        <v>3779</v>
      </c>
      <c r="E32" s="123">
        <v>0</v>
      </c>
      <c r="F32" s="75"/>
      <c r="G32" s="123">
        <v>0</v>
      </c>
      <c r="H32" s="124"/>
      <c r="I32" s="123">
        <v>0</v>
      </c>
      <c r="J32" s="64">
        <v>0</v>
      </c>
      <c r="K32" s="123">
        <v>0</v>
      </c>
      <c r="L32" s="125">
        <v>0</v>
      </c>
      <c r="M32" s="125">
        <v>0</v>
      </c>
      <c r="N32" s="125">
        <v>0</v>
      </c>
      <c r="O32" s="126">
        <v>0</v>
      </c>
    </row>
    <row r="33" spans="2:15" x14ac:dyDescent="0.2">
      <c r="B33" s="65">
        <f>'Plan comptable'!C172</f>
        <v>5740</v>
      </c>
      <c r="C33" s="66" t="str">
        <f>'Plan comptable'!B172</f>
        <v>Assurance</v>
      </c>
      <c r="D33" s="123">
        <f>'Balance de vérification'!F33</f>
        <v>3011</v>
      </c>
      <c r="E33" s="123">
        <v>0</v>
      </c>
      <c r="F33" s="75"/>
      <c r="G33" s="123">
        <v>0</v>
      </c>
      <c r="H33" s="124" t="s">
        <v>11</v>
      </c>
      <c r="I33" s="123">
        <v>0</v>
      </c>
      <c r="J33" s="64">
        <v>0</v>
      </c>
      <c r="K33" s="123">
        <v>0</v>
      </c>
      <c r="L33" s="125">
        <v>0</v>
      </c>
      <c r="M33" s="125">
        <v>0</v>
      </c>
      <c r="N33" s="125">
        <v>0</v>
      </c>
      <c r="O33" s="126">
        <v>0</v>
      </c>
    </row>
    <row r="34" spans="2:15" x14ac:dyDescent="0.2">
      <c r="B34" s="62">
        <f>'Plan comptable'!C173</f>
        <v>5750</v>
      </c>
      <c r="C34" s="63" t="str">
        <f>'Plan comptable'!B173</f>
        <v>Télécommunications</v>
      </c>
      <c r="D34" s="64">
        <f>'Balance de vérification'!F34</f>
        <v>1320</v>
      </c>
      <c r="E34" s="64">
        <v>0</v>
      </c>
      <c r="F34" s="73"/>
      <c r="G34" s="64">
        <v>0</v>
      </c>
      <c r="H34" s="74"/>
      <c r="I34" s="64">
        <v>0</v>
      </c>
      <c r="J34" s="64">
        <v>0</v>
      </c>
      <c r="K34" s="64">
        <v>0</v>
      </c>
      <c r="L34" s="111">
        <v>0</v>
      </c>
      <c r="M34" s="111">
        <v>0</v>
      </c>
      <c r="N34" s="111">
        <v>0</v>
      </c>
      <c r="O34" s="112">
        <v>0</v>
      </c>
    </row>
    <row r="35" spans="2:15" x14ac:dyDescent="0.2">
      <c r="B35" s="62">
        <f>'Plan comptable'!C174</f>
        <v>5760</v>
      </c>
      <c r="C35" s="63" t="str">
        <f>'Plan comptable'!B174</f>
        <v>Frais légaux</v>
      </c>
      <c r="D35" s="64">
        <f>'Balance de vérification'!F35</f>
        <v>4500</v>
      </c>
      <c r="E35" s="64">
        <v>0</v>
      </c>
      <c r="F35" s="73"/>
      <c r="G35" s="64">
        <v>0</v>
      </c>
      <c r="H35" s="74"/>
      <c r="I35" s="64">
        <v>0</v>
      </c>
      <c r="J35" s="64">
        <v>0</v>
      </c>
      <c r="K35" s="64">
        <v>0</v>
      </c>
      <c r="L35" s="111">
        <v>0</v>
      </c>
      <c r="M35" s="111">
        <v>0</v>
      </c>
      <c r="N35" s="111">
        <v>0</v>
      </c>
      <c r="O35" s="112">
        <v>0</v>
      </c>
    </row>
    <row r="36" spans="2:15" x14ac:dyDescent="0.2">
      <c r="B36" s="62">
        <f>'Plan comptable'!C176</f>
        <v>5790</v>
      </c>
      <c r="C36" s="63" t="str">
        <f>'Plan comptable'!B176</f>
        <v>Frais bancaires</v>
      </c>
      <c r="D36" s="64">
        <f>'Balance de vérification'!F36</f>
        <v>210</v>
      </c>
      <c r="E36" s="64">
        <v>0</v>
      </c>
      <c r="F36" s="73"/>
      <c r="G36" s="64">
        <v>0</v>
      </c>
      <c r="H36" s="74"/>
      <c r="I36" s="64">
        <v>0</v>
      </c>
      <c r="J36" s="64">
        <v>0</v>
      </c>
      <c r="K36" s="64">
        <v>0</v>
      </c>
      <c r="L36" s="111">
        <v>0</v>
      </c>
      <c r="M36" s="111">
        <v>0</v>
      </c>
      <c r="N36" s="111">
        <v>0</v>
      </c>
      <c r="O36" s="112">
        <v>0</v>
      </c>
    </row>
    <row r="37" spans="2:15" x14ac:dyDescent="0.2">
      <c r="B37" s="62">
        <f>'Plan comptable'!C177</f>
        <v>5815</v>
      </c>
      <c r="C37" s="63" t="str">
        <f>'Plan comptable'!B177</f>
        <v>Charges diverses</v>
      </c>
      <c r="D37" s="64">
        <f>'Balance de vérification'!F37</f>
        <v>1732</v>
      </c>
      <c r="E37" s="64">
        <v>0</v>
      </c>
      <c r="F37" s="73"/>
      <c r="G37" s="64">
        <v>0</v>
      </c>
      <c r="H37" s="74"/>
      <c r="I37" s="64">
        <v>0</v>
      </c>
      <c r="J37" s="64">
        <v>0</v>
      </c>
      <c r="K37" s="64">
        <v>0</v>
      </c>
      <c r="L37" s="111">
        <v>0</v>
      </c>
      <c r="M37" s="111">
        <v>0</v>
      </c>
      <c r="N37" s="111">
        <v>0</v>
      </c>
      <c r="O37" s="112">
        <v>0</v>
      </c>
    </row>
    <row r="38" spans="2:15" x14ac:dyDescent="0.2">
      <c r="B38" s="62">
        <f>'Plan comptable'!C181</f>
        <v>5850</v>
      </c>
      <c r="C38" s="63" t="str">
        <f>'Plan comptable'!B181</f>
        <v xml:space="preserve">Amortissement — équipement </v>
      </c>
      <c r="D38" s="64">
        <f>'Balance de vérification'!F38</f>
        <v>700</v>
      </c>
      <c r="E38" s="64">
        <v>0</v>
      </c>
      <c r="F38" s="73"/>
      <c r="G38" s="64">
        <v>0</v>
      </c>
      <c r="H38" s="74"/>
      <c r="I38" s="64">
        <v>0</v>
      </c>
      <c r="J38" s="64">
        <v>0</v>
      </c>
      <c r="K38" s="64">
        <v>0</v>
      </c>
      <c r="L38" s="111">
        <v>0</v>
      </c>
      <c r="M38" s="111">
        <v>0</v>
      </c>
      <c r="N38" s="111">
        <v>0</v>
      </c>
      <c r="O38" s="112">
        <v>0</v>
      </c>
    </row>
    <row r="39" spans="2:15" x14ac:dyDescent="0.2">
      <c r="B39" s="62">
        <f>'Plan comptable'!C182</f>
        <v>5870</v>
      </c>
      <c r="C39" s="63" t="str">
        <f>'Plan comptable'!B182</f>
        <v>Amortissement — ameublement de bureau</v>
      </c>
      <c r="D39" s="64">
        <f>'Balance de vérification'!F39</f>
        <v>375</v>
      </c>
      <c r="E39" s="64">
        <v>0</v>
      </c>
      <c r="F39" s="73"/>
      <c r="G39" s="64">
        <v>0</v>
      </c>
      <c r="H39" s="74"/>
      <c r="I39" s="64">
        <v>0</v>
      </c>
      <c r="J39" s="64">
        <v>0</v>
      </c>
      <c r="K39" s="64">
        <v>0</v>
      </c>
      <c r="L39" s="111">
        <v>0</v>
      </c>
      <c r="M39" s="111">
        <v>0</v>
      </c>
      <c r="N39" s="111">
        <v>0</v>
      </c>
      <c r="O39" s="112">
        <v>0</v>
      </c>
    </row>
    <row r="40" spans="2:15" x14ac:dyDescent="0.2">
      <c r="B40" s="62">
        <f>'Plan comptable'!C184</f>
        <v>5880</v>
      </c>
      <c r="C40" s="63" t="str">
        <f>'Plan comptable'!B184</f>
        <v>Amortissement — bâtiment</v>
      </c>
      <c r="D40" s="64">
        <f>'Balance de vérification'!F40</f>
        <v>1437</v>
      </c>
      <c r="E40" s="64">
        <v>0</v>
      </c>
      <c r="F40" s="73"/>
      <c r="G40" s="64">
        <v>0</v>
      </c>
      <c r="H40" s="74"/>
      <c r="I40" s="64">
        <v>0</v>
      </c>
      <c r="J40" s="64">
        <v>0</v>
      </c>
      <c r="K40" s="64">
        <v>0</v>
      </c>
      <c r="L40" s="111">
        <v>0</v>
      </c>
      <c r="M40" s="111">
        <v>0</v>
      </c>
      <c r="N40" s="111">
        <v>0</v>
      </c>
      <c r="O40" s="112">
        <v>0</v>
      </c>
    </row>
    <row r="41" spans="2:15" x14ac:dyDescent="0.2">
      <c r="B41" s="62"/>
      <c r="C41" s="63"/>
      <c r="D41" s="64">
        <v>0</v>
      </c>
      <c r="E41" s="64">
        <v>0</v>
      </c>
      <c r="F41" s="73"/>
      <c r="G41" s="64">
        <v>0</v>
      </c>
      <c r="H41" s="74"/>
      <c r="I41" s="64">
        <v>0</v>
      </c>
      <c r="J41" s="64">
        <v>0</v>
      </c>
      <c r="K41" s="64">
        <v>0</v>
      </c>
      <c r="L41" s="111">
        <v>0</v>
      </c>
      <c r="M41" s="111">
        <v>0</v>
      </c>
      <c r="N41" s="111">
        <v>0</v>
      </c>
      <c r="O41" s="112">
        <v>0</v>
      </c>
    </row>
    <row r="42" spans="2:15" x14ac:dyDescent="0.2">
      <c r="B42" s="62">
        <f>'Plan comptable'!C190</f>
        <v>5999</v>
      </c>
      <c r="C42" s="63" t="str">
        <f>'Plan comptable'!B190</f>
        <v>Sommaire des résultats</v>
      </c>
      <c r="D42" s="64">
        <v>0</v>
      </c>
      <c r="E42" s="64">
        <v>0</v>
      </c>
      <c r="F42" s="73"/>
      <c r="G42" s="64">
        <v>0</v>
      </c>
      <c r="H42" s="74"/>
      <c r="I42" s="64">
        <v>0</v>
      </c>
      <c r="J42" s="64">
        <v>0</v>
      </c>
      <c r="K42" s="64">
        <v>0</v>
      </c>
      <c r="L42" s="111">
        <v>0</v>
      </c>
      <c r="M42" s="111">
        <v>0</v>
      </c>
      <c r="N42" s="111">
        <v>0</v>
      </c>
      <c r="O42" s="112">
        <v>0</v>
      </c>
    </row>
    <row r="43" spans="2:15" x14ac:dyDescent="0.2">
      <c r="B43" s="62"/>
      <c r="C43" s="63"/>
      <c r="D43" s="127"/>
      <c r="E43" s="127"/>
      <c r="F43" s="73"/>
      <c r="G43" s="64">
        <v>0</v>
      </c>
      <c r="H43" s="74"/>
      <c r="I43" s="64">
        <v>0</v>
      </c>
      <c r="J43" s="64">
        <v>0</v>
      </c>
      <c r="K43" s="64">
        <v>0</v>
      </c>
      <c r="L43" s="125">
        <v>0</v>
      </c>
      <c r="M43" s="125">
        <v>0</v>
      </c>
      <c r="N43" s="111">
        <v>0</v>
      </c>
      <c r="O43" s="112">
        <v>0</v>
      </c>
    </row>
    <row r="44" spans="2:15" ht="16" thickBot="1" x14ac:dyDescent="0.25">
      <c r="B44" s="62"/>
      <c r="C44" s="63" t="s">
        <v>202</v>
      </c>
      <c r="D44" s="69">
        <f>SUM(D6:D43)</f>
        <v>197946</v>
      </c>
      <c r="E44" s="69">
        <f>SUM(E6:E43)</f>
        <v>197946</v>
      </c>
      <c r="F44" s="69" t="s">
        <v>11</v>
      </c>
      <c r="G44" s="69">
        <f t="shared" ref="G44:I44" si="1">SUM(G6:G43)</f>
        <v>0</v>
      </c>
      <c r="H44" s="69" t="s">
        <v>11</v>
      </c>
      <c r="I44" s="69">
        <f t="shared" si="1"/>
        <v>0</v>
      </c>
      <c r="J44" s="69">
        <f>SUM(J6:J43)</f>
        <v>0</v>
      </c>
      <c r="K44" s="69">
        <f>SUM(K6:K43)</f>
        <v>0</v>
      </c>
      <c r="L44" s="113">
        <f>+SUM(L6:L43)</f>
        <v>0</v>
      </c>
      <c r="M44" s="113">
        <f>+SUM(M6:M43)</f>
        <v>0</v>
      </c>
      <c r="N44" s="113">
        <f t="shared" ref="N44:O44" si="2">+SUM(N6:N43)</f>
        <v>0</v>
      </c>
      <c r="O44" s="113">
        <f t="shared" si="2"/>
        <v>0</v>
      </c>
    </row>
    <row r="45" spans="2:15" ht="16" thickTop="1" x14ac:dyDescent="0.2">
      <c r="B45" s="70" t="s">
        <v>11</v>
      </c>
      <c r="C45" s="63" t="s">
        <v>11</v>
      </c>
      <c r="D45" s="71"/>
      <c r="E45" s="71"/>
      <c r="F45" s="73"/>
      <c r="G45" s="64"/>
      <c r="H45" s="74" t="s">
        <v>11</v>
      </c>
      <c r="I45" s="64" t="s">
        <v>11</v>
      </c>
      <c r="J45" s="64" t="s">
        <v>11</v>
      </c>
      <c r="K45" s="64">
        <v>0</v>
      </c>
      <c r="L45" s="110" t="str">
        <f>IF(B45&gt;4000,J45,"")</f>
        <v xml:space="preserve"> </v>
      </c>
      <c r="M45" s="110" t="s">
        <v>11</v>
      </c>
      <c r="N45" s="111" t="str">
        <f>IF(B45&lt;4000,J45,"")</f>
        <v/>
      </c>
      <c r="O45" s="112" t="str">
        <f>IF(B45&lt;4000,K45,"")</f>
        <v/>
      </c>
    </row>
    <row r="46" spans="2:15" x14ac:dyDescent="0.2">
      <c r="B46" s="70" t="s">
        <v>11</v>
      </c>
      <c r="C46" s="63" t="s">
        <v>11</v>
      </c>
      <c r="D46" s="64"/>
      <c r="E46" s="64"/>
      <c r="F46" s="73" t="s">
        <v>11</v>
      </c>
      <c r="G46" s="64" t="s">
        <v>11</v>
      </c>
      <c r="H46" s="74"/>
      <c r="I46" s="64"/>
      <c r="J46" s="64" t="s">
        <v>11</v>
      </c>
      <c r="K46" s="64" t="s">
        <v>11</v>
      </c>
      <c r="L46" s="111" t="str">
        <f t="shared" ref="L46" si="3">IF(B46&gt;4000,J46,"")</f>
        <v xml:space="preserve"> </v>
      </c>
      <c r="M46" s="111" t="s">
        <v>11</v>
      </c>
      <c r="N46" s="111" t="str">
        <f t="shared" ref="N46" si="4">IF(B46&lt;4000,J46,"")</f>
        <v/>
      </c>
      <c r="O46" s="112" t="str">
        <f t="shared" ref="O46" si="5">IF(B46&lt;4000,K46,"")</f>
        <v/>
      </c>
    </row>
  </sheetData>
  <mergeCells count="11">
    <mergeCell ref="H5:I5"/>
    <mergeCell ref="B2:O2"/>
    <mergeCell ref="B3:O3"/>
    <mergeCell ref="B4:B5"/>
    <mergeCell ref="C4:C5"/>
    <mergeCell ref="D4:E4"/>
    <mergeCell ref="F4:I4"/>
    <mergeCell ref="J4:K4"/>
    <mergeCell ref="L4:M4"/>
    <mergeCell ref="N4:O4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4A38D-AD68-6349-BF33-F40F03480D5D}">
  <dimension ref="B2:L36"/>
  <sheetViews>
    <sheetView topLeftCell="A6" zoomScale="170" zoomScaleNormal="170" workbookViewId="0">
      <selection activeCell="I1" sqref="I1"/>
    </sheetView>
  </sheetViews>
  <sheetFormatPr baseColWidth="10" defaultRowHeight="15" x14ac:dyDescent="0.2"/>
  <cols>
    <col min="2" max="7" width="15.83203125" customWidth="1"/>
    <col min="8" max="9" width="17.83203125" customWidth="1"/>
    <col min="12" max="12" width="12.5" bestFit="1" customWidth="1"/>
  </cols>
  <sheetData>
    <row r="2" spans="2:12" x14ac:dyDescent="0.2">
      <c r="B2" s="36"/>
      <c r="C2" s="36"/>
      <c r="D2" s="36"/>
      <c r="E2" s="187" t="s">
        <v>205</v>
      </c>
      <c r="F2" s="187"/>
      <c r="G2" s="36"/>
      <c r="H2" s="36"/>
      <c r="I2" s="36" t="s">
        <v>216</v>
      </c>
    </row>
    <row r="3" spans="2:12" ht="32" x14ac:dyDescent="0.2">
      <c r="B3" s="143" t="s">
        <v>172</v>
      </c>
      <c r="C3" s="188" t="s">
        <v>206</v>
      </c>
      <c r="D3" s="189"/>
      <c r="E3" s="189"/>
      <c r="F3" s="190"/>
      <c r="G3" s="144" t="s">
        <v>207</v>
      </c>
      <c r="H3" s="81" t="s">
        <v>0</v>
      </c>
      <c r="I3" s="81" t="s">
        <v>1</v>
      </c>
    </row>
    <row r="4" spans="2:12" x14ac:dyDescent="0.2">
      <c r="B4" s="145" t="s">
        <v>177</v>
      </c>
      <c r="C4" s="146"/>
      <c r="D4" s="146"/>
      <c r="E4" s="146"/>
      <c r="F4" s="146"/>
      <c r="G4" s="147"/>
      <c r="H4" s="84"/>
      <c r="I4" s="148"/>
    </row>
    <row r="5" spans="2:12" x14ac:dyDescent="0.2">
      <c r="B5" s="85" t="s">
        <v>179</v>
      </c>
      <c r="C5" s="191" t="str">
        <f>Chiffrier!C24</f>
        <v xml:space="preserve"> Honoraires professionnels</v>
      </c>
      <c r="D5" s="192"/>
      <c r="E5" s="192"/>
      <c r="F5" s="193"/>
      <c r="G5" s="149">
        <f>Chiffrier!B24</f>
        <v>4110</v>
      </c>
      <c r="H5" s="88">
        <v>0</v>
      </c>
      <c r="I5" s="84"/>
    </row>
    <row r="6" spans="2:12" x14ac:dyDescent="0.2">
      <c r="B6" s="150"/>
      <c r="C6" s="184" t="str">
        <f>Chiffrier!C42</f>
        <v>Sommaire des résultats</v>
      </c>
      <c r="D6" s="185"/>
      <c r="E6" s="185"/>
      <c r="F6" s="186"/>
      <c r="G6" s="149">
        <f>Chiffrier!B42</f>
        <v>5999</v>
      </c>
      <c r="H6" s="84"/>
      <c r="I6" s="84">
        <v>0</v>
      </c>
    </row>
    <row r="7" spans="2:12" ht="30" customHeight="1" x14ac:dyDescent="0.2">
      <c r="B7" s="150"/>
      <c r="C7" s="194" t="s">
        <v>208</v>
      </c>
      <c r="D7" s="195"/>
      <c r="E7" s="195"/>
      <c r="F7" s="196"/>
      <c r="G7" s="149"/>
      <c r="H7" s="84"/>
      <c r="I7" s="84"/>
    </row>
    <row r="8" spans="2:12" x14ac:dyDescent="0.2">
      <c r="B8" s="150"/>
      <c r="C8" s="197"/>
      <c r="D8" s="198"/>
      <c r="E8" s="198"/>
      <c r="F8" s="199"/>
      <c r="G8" s="149"/>
      <c r="H8" s="84"/>
      <c r="I8" s="84"/>
    </row>
    <row r="9" spans="2:12" x14ac:dyDescent="0.2">
      <c r="B9" s="85" t="s">
        <v>179</v>
      </c>
      <c r="C9" s="191" t="str">
        <f>Chiffrier!C42</f>
        <v>Sommaire des résultats</v>
      </c>
      <c r="D9" s="192"/>
      <c r="E9" s="192"/>
      <c r="F9" s="193"/>
      <c r="G9" s="149">
        <f>Chiffrier!B42</f>
        <v>5999</v>
      </c>
      <c r="H9" s="84">
        <v>0</v>
      </c>
      <c r="I9" s="84"/>
    </row>
    <row r="10" spans="2:12" x14ac:dyDescent="0.2">
      <c r="B10" s="150"/>
      <c r="C10" s="184" t="str">
        <f>Chiffrier!C26</f>
        <v>Loyer</v>
      </c>
      <c r="D10" s="185"/>
      <c r="E10" s="185"/>
      <c r="F10" s="186"/>
      <c r="G10" s="149">
        <f>Chiffrier!B26</f>
        <v>5410</v>
      </c>
      <c r="H10" s="84"/>
      <c r="I10" s="84">
        <v>0</v>
      </c>
    </row>
    <row r="11" spans="2:12" x14ac:dyDescent="0.2">
      <c r="B11" s="150"/>
      <c r="C11" s="184" t="s">
        <v>5</v>
      </c>
      <c r="D11" s="185"/>
      <c r="E11" s="185"/>
      <c r="F11" s="186"/>
      <c r="G11" s="149">
        <f>Chiffrier!B28</f>
        <v>5500</v>
      </c>
      <c r="H11" s="84"/>
      <c r="I11" s="84">
        <v>0</v>
      </c>
    </row>
    <row r="12" spans="2:12" x14ac:dyDescent="0.2">
      <c r="B12" s="150"/>
      <c r="C12" s="184" t="s">
        <v>209</v>
      </c>
      <c r="D12" s="185"/>
      <c r="E12" s="185"/>
      <c r="F12" s="186"/>
      <c r="G12" s="149">
        <f>'Balance de vérification'!B29</f>
        <v>5640</v>
      </c>
      <c r="H12" s="84"/>
      <c r="I12" s="84">
        <v>0</v>
      </c>
      <c r="L12" s="77" t="s">
        <v>11</v>
      </c>
    </row>
    <row r="13" spans="2:12" x14ac:dyDescent="0.2">
      <c r="B13" s="150"/>
      <c r="C13" s="184" t="s">
        <v>6</v>
      </c>
      <c r="D13" s="185"/>
      <c r="E13" s="185"/>
      <c r="F13" s="186"/>
      <c r="G13" s="149">
        <f>'Balance de vérification'!B30</f>
        <v>5660</v>
      </c>
      <c r="H13" s="84"/>
      <c r="I13" s="84">
        <v>0</v>
      </c>
    </row>
    <row r="14" spans="2:12" x14ac:dyDescent="0.2">
      <c r="B14" s="150"/>
      <c r="C14" s="184" t="s">
        <v>7</v>
      </c>
      <c r="D14" s="185"/>
      <c r="E14" s="185"/>
      <c r="F14" s="186"/>
      <c r="G14" s="149">
        <f>'Balance de vérification'!B31</f>
        <v>5730</v>
      </c>
      <c r="H14" s="84"/>
      <c r="I14" s="84">
        <v>0</v>
      </c>
    </row>
    <row r="15" spans="2:12" x14ac:dyDescent="0.2">
      <c r="B15" s="150"/>
      <c r="C15" s="184" t="s">
        <v>8</v>
      </c>
      <c r="D15" s="185"/>
      <c r="E15" s="185"/>
      <c r="F15" s="186"/>
      <c r="G15" s="149">
        <f>'Balance de vérification'!B32</f>
        <v>5735</v>
      </c>
      <c r="H15" s="84"/>
      <c r="I15" s="84">
        <v>0</v>
      </c>
    </row>
    <row r="16" spans="2:12" x14ac:dyDescent="0.2">
      <c r="B16" s="150"/>
      <c r="C16" s="184" t="s">
        <v>9</v>
      </c>
      <c r="D16" s="185"/>
      <c r="E16" s="185"/>
      <c r="F16" s="186"/>
      <c r="G16" s="149">
        <f>'Balance de vérification'!B33</f>
        <v>5740</v>
      </c>
      <c r="H16" s="84"/>
      <c r="I16" s="84">
        <v>0</v>
      </c>
    </row>
    <row r="17" spans="2:9" x14ac:dyDescent="0.2">
      <c r="B17" s="150"/>
      <c r="C17" s="184" t="s">
        <v>10</v>
      </c>
      <c r="D17" s="185"/>
      <c r="E17" s="185"/>
      <c r="F17" s="186"/>
      <c r="G17" s="149">
        <f>'Balance de vérification'!B34</f>
        <v>5750</v>
      </c>
      <c r="H17" s="84"/>
      <c r="I17" s="84">
        <v>0</v>
      </c>
    </row>
    <row r="18" spans="2:9" x14ac:dyDescent="0.2">
      <c r="B18" s="150"/>
      <c r="C18" s="184" t="s">
        <v>151</v>
      </c>
      <c r="D18" s="185"/>
      <c r="E18" s="185"/>
      <c r="F18" s="186"/>
      <c r="G18" s="149">
        <f>'Balance de vérification'!B35</f>
        <v>5760</v>
      </c>
      <c r="H18" s="84"/>
      <c r="I18" s="84">
        <v>0</v>
      </c>
    </row>
    <row r="19" spans="2:9" x14ac:dyDescent="0.2">
      <c r="B19" s="150"/>
      <c r="C19" s="184" t="s">
        <v>153</v>
      </c>
      <c r="D19" s="185"/>
      <c r="E19" s="185"/>
      <c r="F19" s="186"/>
      <c r="G19" s="149">
        <f>'Balance de vérification'!B36</f>
        <v>5790</v>
      </c>
      <c r="H19" s="84"/>
      <c r="I19" s="84">
        <v>0</v>
      </c>
    </row>
    <row r="20" spans="2:9" x14ac:dyDescent="0.2">
      <c r="B20" s="150"/>
      <c r="C20" s="184" t="s">
        <v>154</v>
      </c>
      <c r="D20" s="185"/>
      <c r="E20" s="185"/>
      <c r="F20" s="186"/>
      <c r="G20" s="149">
        <f>'Balance de vérification'!B37</f>
        <v>5815</v>
      </c>
      <c r="H20" s="84"/>
      <c r="I20" s="84">
        <v>0</v>
      </c>
    </row>
    <row r="21" spans="2:9" x14ac:dyDescent="0.2">
      <c r="B21" s="150"/>
      <c r="C21" s="184" t="s">
        <v>210</v>
      </c>
      <c r="D21" s="185"/>
      <c r="E21" s="185"/>
      <c r="F21" s="186"/>
      <c r="G21" s="149">
        <f>'Balance de vérification'!B38</f>
        <v>5850</v>
      </c>
      <c r="H21" s="84"/>
      <c r="I21" s="84">
        <v>0</v>
      </c>
    </row>
    <row r="22" spans="2:9" x14ac:dyDescent="0.2">
      <c r="B22" s="150"/>
      <c r="C22" s="184" t="s">
        <v>203</v>
      </c>
      <c r="D22" s="185"/>
      <c r="E22" s="185"/>
      <c r="F22" s="186"/>
      <c r="G22" s="149">
        <f>'Balance de vérification'!B39</f>
        <v>5870</v>
      </c>
      <c r="H22" s="84"/>
      <c r="I22" s="84">
        <v>0</v>
      </c>
    </row>
    <row r="23" spans="2:9" x14ac:dyDescent="0.2">
      <c r="B23" s="150"/>
      <c r="C23" s="184" t="s">
        <v>211</v>
      </c>
      <c r="D23" s="185"/>
      <c r="E23" s="185"/>
      <c r="F23" s="186"/>
      <c r="G23" s="149">
        <f>'Balance de vérification'!B40</f>
        <v>5880</v>
      </c>
      <c r="H23" s="84"/>
      <c r="I23" s="84">
        <v>0</v>
      </c>
    </row>
    <row r="24" spans="2:9" ht="30" customHeight="1" x14ac:dyDescent="0.2">
      <c r="B24" s="150"/>
      <c r="C24" s="194" t="s">
        <v>212</v>
      </c>
      <c r="D24" s="195"/>
      <c r="E24" s="195"/>
      <c r="F24" s="196"/>
      <c r="G24" s="149"/>
      <c r="H24" s="84"/>
      <c r="I24" s="84"/>
    </row>
    <row r="25" spans="2:9" x14ac:dyDescent="0.2">
      <c r="B25" s="150"/>
      <c r="C25" s="151"/>
      <c r="D25" s="151"/>
      <c r="E25" s="151"/>
      <c r="F25" s="152"/>
      <c r="G25" s="149"/>
      <c r="H25" s="84"/>
      <c r="I25" s="84"/>
    </row>
    <row r="26" spans="2:9" x14ac:dyDescent="0.2">
      <c r="B26" s="85" t="s">
        <v>179</v>
      </c>
      <c r="C26" s="191" t="str">
        <f>Chiffrier!C42</f>
        <v>Sommaire des résultats</v>
      </c>
      <c r="D26" s="192"/>
      <c r="E26" s="192"/>
      <c r="F26" s="193"/>
      <c r="G26" s="149">
        <f>Chiffrier!B42</f>
        <v>5999</v>
      </c>
      <c r="H26" s="84">
        <v>0</v>
      </c>
      <c r="I26" s="84"/>
    </row>
    <row r="27" spans="2:9" x14ac:dyDescent="0.2">
      <c r="B27" s="150"/>
      <c r="C27" s="184" t="str">
        <f>Chiffrier!C21</f>
        <v xml:space="preserve"> Christian Latour — Capital</v>
      </c>
      <c r="D27" s="185"/>
      <c r="E27" s="185"/>
      <c r="F27" s="186"/>
      <c r="G27" s="149">
        <f>Chiffrier!B21</f>
        <v>3100</v>
      </c>
      <c r="H27" s="84"/>
      <c r="I27" s="84">
        <v>0</v>
      </c>
    </row>
    <row r="28" spans="2:9" ht="30" customHeight="1" x14ac:dyDescent="0.2">
      <c r="B28" s="150"/>
      <c r="C28" s="200" t="s">
        <v>213</v>
      </c>
      <c r="D28" s="201"/>
      <c r="E28" s="201"/>
      <c r="F28" s="202"/>
      <c r="G28" s="149"/>
      <c r="H28" s="84"/>
      <c r="I28" s="84"/>
    </row>
    <row r="29" spans="2:9" x14ac:dyDescent="0.2">
      <c r="B29" s="150"/>
      <c r="C29" s="191"/>
      <c r="D29" s="192"/>
      <c r="E29" s="192"/>
      <c r="F29" s="193"/>
      <c r="G29" s="149"/>
      <c r="H29" s="84"/>
      <c r="I29" s="84"/>
    </row>
    <row r="30" spans="2:9" x14ac:dyDescent="0.2">
      <c r="B30" s="85" t="s">
        <v>179</v>
      </c>
      <c r="C30" s="191" t="str">
        <f>Chiffrier!C22</f>
        <v xml:space="preserve"> Christian Latour — apports</v>
      </c>
      <c r="D30" s="192"/>
      <c r="E30" s="192"/>
      <c r="F30" s="193"/>
      <c r="G30" s="149">
        <f>Chiffrier!B22</f>
        <v>3200</v>
      </c>
      <c r="H30" s="84">
        <v>0</v>
      </c>
      <c r="I30" s="84"/>
    </row>
    <row r="31" spans="2:9" x14ac:dyDescent="0.2">
      <c r="B31" s="150"/>
      <c r="C31" s="184" t="str">
        <f>Chiffrier!C21</f>
        <v xml:space="preserve"> Christian Latour — Capital</v>
      </c>
      <c r="D31" s="185"/>
      <c r="E31" s="185"/>
      <c r="F31" s="186"/>
      <c r="G31" s="149">
        <f>Chiffrier!B21</f>
        <v>3100</v>
      </c>
      <c r="H31" s="84"/>
      <c r="I31" s="84">
        <v>0</v>
      </c>
    </row>
    <row r="32" spans="2:9" ht="30" customHeight="1" x14ac:dyDescent="0.2">
      <c r="B32" s="150"/>
      <c r="C32" s="194" t="s">
        <v>214</v>
      </c>
      <c r="D32" s="195"/>
      <c r="E32" s="195"/>
      <c r="F32" s="196"/>
      <c r="G32" s="149"/>
      <c r="H32" s="84"/>
      <c r="I32" s="84"/>
    </row>
    <row r="33" spans="2:9" x14ac:dyDescent="0.2">
      <c r="B33" s="150"/>
      <c r="C33" s="191"/>
      <c r="D33" s="192"/>
      <c r="E33" s="192"/>
      <c r="F33" s="193"/>
      <c r="G33" s="149"/>
      <c r="H33" s="84"/>
      <c r="I33" s="84"/>
    </row>
    <row r="34" spans="2:9" x14ac:dyDescent="0.2">
      <c r="B34" s="85" t="s">
        <v>179</v>
      </c>
      <c r="C34" s="191" t="str">
        <f>Chiffrier!C21</f>
        <v xml:space="preserve"> Christian Latour — Capital</v>
      </c>
      <c r="D34" s="192"/>
      <c r="E34" s="192"/>
      <c r="F34" s="193"/>
      <c r="G34" s="149">
        <f>Chiffrier!B21</f>
        <v>3100</v>
      </c>
      <c r="H34" s="84">
        <v>0</v>
      </c>
      <c r="I34" s="84"/>
    </row>
    <row r="35" spans="2:9" x14ac:dyDescent="0.2">
      <c r="B35" s="150"/>
      <c r="C35" s="184" t="str">
        <f>Chiffrier!C23</f>
        <v xml:space="preserve"> Christian Latour — retraits</v>
      </c>
      <c r="D35" s="185"/>
      <c r="E35" s="185"/>
      <c r="F35" s="186"/>
      <c r="G35" s="149">
        <f>Chiffrier!B23</f>
        <v>3300</v>
      </c>
      <c r="H35" s="84"/>
      <c r="I35" s="84">
        <v>0</v>
      </c>
    </row>
    <row r="36" spans="2:9" ht="30" customHeight="1" x14ac:dyDescent="0.2">
      <c r="B36" s="150"/>
      <c r="C36" s="194" t="s">
        <v>215</v>
      </c>
      <c r="D36" s="195"/>
      <c r="E36" s="195"/>
      <c r="F36" s="196"/>
      <c r="G36" s="149"/>
      <c r="H36" s="84"/>
      <c r="I36" s="84"/>
    </row>
  </sheetData>
  <mergeCells count="33">
    <mergeCell ref="C34:F34"/>
    <mergeCell ref="C35:F35"/>
    <mergeCell ref="C36:F36"/>
    <mergeCell ref="C28:F28"/>
    <mergeCell ref="C29:F29"/>
    <mergeCell ref="C30:F30"/>
    <mergeCell ref="C31:F31"/>
    <mergeCell ref="C32:F32"/>
    <mergeCell ref="C33:F33"/>
    <mergeCell ref="C27:F27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6:F26"/>
    <mergeCell ref="C14:F14"/>
    <mergeCell ref="E2:F2"/>
    <mergeCell ref="C3:F3"/>
    <mergeCell ref="C5:F5"/>
    <mergeCell ref="C6:F6"/>
    <mergeCell ref="C7:F7"/>
    <mergeCell ref="C8:F8"/>
    <mergeCell ref="C9:F9"/>
    <mergeCell ref="C10:F10"/>
    <mergeCell ref="C11:F11"/>
    <mergeCell ref="C12:F12"/>
    <mergeCell ref="C13:F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6937B-8D23-804B-A75B-24092C33C8C2}">
  <dimension ref="B2:I46"/>
  <sheetViews>
    <sheetView zoomScale="180" zoomScaleNormal="180" workbookViewId="0">
      <selection activeCell="H8" sqref="H8"/>
    </sheetView>
  </sheetViews>
  <sheetFormatPr baseColWidth="10" defaultRowHeight="15" x14ac:dyDescent="0.2"/>
  <cols>
    <col min="2" max="9" width="15.83203125" customWidth="1"/>
  </cols>
  <sheetData>
    <row r="2" spans="2:9" x14ac:dyDescent="0.2">
      <c r="B2" s="187" t="s">
        <v>170</v>
      </c>
      <c r="C2" s="187"/>
      <c r="D2" s="187"/>
      <c r="E2" s="187"/>
      <c r="F2" s="187"/>
      <c r="G2" s="187"/>
      <c r="H2" s="187"/>
      <c r="I2" s="187"/>
    </row>
    <row r="3" spans="2:9" ht="17" x14ac:dyDescent="0.2">
      <c r="B3" s="90"/>
      <c r="C3" s="90"/>
      <c r="D3" s="203" t="str">
        <f>'Plan comptable'!B89</f>
        <v xml:space="preserve"> Christian Latour — Capital</v>
      </c>
      <c r="E3" s="203"/>
      <c r="F3" s="203"/>
      <c r="G3" s="203"/>
      <c r="H3" s="90"/>
      <c r="I3" s="92" t="s">
        <v>171</v>
      </c>
    </row>
    <row r="4" spans="2:9" x14ac:dyDescent="0.2">
      <c r="B4" s="91" t="s">
        <v>172</v>
      </c>
      <c r="C4" s="204" t="s">
        <v>173</v>
      </c>
      <c r="D4" s="205"/>
      <c r="E4" s="91" t="s">
        <v>174</v>
      </c>
      <c r="F4" s="93" t="s">
        <v>0</v>
      </c>
      <c r="G4" s="93" t="s">
        <v>1</v>
      </c>
      <c r="H4" s="93" t="s">
        <v>175</v>
      </c>
      <c r="I4" s="93" t="s">
        <v>176</v>
      </c>
    </row>
    <row r="5" spans="2:9" x14ac:dyDescent="0.2">
      <c r="B5" s="94" t="s">
        <v>177</v>
      </c>
      <c r="C5" s="206"/>
      <c r="D5" s="207"/>
      <c r="E5" s="95"/>
      <c r="F5" s="96"/>
      <c r="G5" s="97"/>
      <c r="H5" s="97"/>
      <c r="I5" s="97"/>
    </row>
    <row r="6" spans="2:9" x14ac:dyDescent="0.2">
      <c r="B6" s="98"/>
      <c r="C6" s="208" t="s">
        <v>175</v>
      </c>
      <c r="D6" s="209"/>
      <c r="E6" s="99"/>
      <c r="F6" s="100"/>
      <c r="G6" s="97"/>
      <c r="H6" s="101">
        <v>36710</v>
      </c>
      <c r="I6" s="102" t="s">
        <v>178</v>
      </c>
    </row>
    <row r="7" spans="2:9" x14ac:dyDescent="0.2">
      <c r="B7" s="85" t="s">
        <v>179</v>
      </c>
      <c r="C7" s="191" t="s">
        <v>180</v>
      </c>
      <c r="D7" s="193"/>
      <c r="E7" s="86" t="s">
        <v>217</v>
      </c>
      <c r="F7" s="84"/>
      <c r="G7" s="84">
        <v>0</v>
      </c>
      <c r="H7" s="84">
        <f>+H6+G7</f>
        <v>36710</v>
      </c>
      <c r="I7" s="89" t="s">
        <v>178</v>
      </c>
    </row>
    <row r="8" spans="2:9" x14ac:dyDescent="0.2">
      <c r="B8" s="85" t="s">
        <v>179</v>
      </c>
      <c r="C8" s="191" t="s">
        <v>180</v>
      </c>
      <c r="D8" s="193"/>
      <c r="E8" s="86" t="s">
        <v>217</v>
      </c>
      <c r="F8" s="84"/>
      <c r="G8" s="84">
        <v>0</v>
      </c>
      <c r="H8" s="84">
        <f>+H7+G8</f>
        <v>36710</v>
      </c>
      <c r="I8" s="89" t="s">
        <v>178</v>
      </c>
    </row>
    <row r="9" spans="2:9" x14ac:dyDescent="0.2">
      <c r="B9" s="85" t="s">
        <v>179</v>
      </c>
      <c r="C9" s="191" t="s">
        <v>180</v>
      </c>
      <c r="D9" s="193"/>
      <c r="E9" s="86" t="s">
        <v>217</v>
      </c>
      <c r="F9" s="84">
        <v>0</v>
      </c>
      <c r="G9" s="84"/>
      <c r="H9" s="84">
        <f>+H8-F9</f>
        <v>36710</v>
      </c>
      <c r="I9" s="89" t="s">
        <v>178</v>
      </c>
    </row>
    <row r="10" spans="2:9" x14ac:dyDescent="0.2">
      <c r="B10" s="35"/>
      <c r="C10" s="35"/>
      <c r="D10" s="35"/>
      <c r="E10" s="35"/>
      <c r="F10" s="35"/>
      <c r="G10" s="35"/>
      <c r="H10" s="35"/>
      <c r="I10" s="35"/>
    </row>
    <row r="11" spans="2:9" x14ac:dyDescent="0.2">
      <c r="B11" s="187" t="s">
        <v>170</v>
      </c>
      <c r="C11" s="187"/>
      <c r="D11" s="187"/>
      <c r="E11" s="187"/>
      <c r="F11" s="187"/>
      <c r="G11" s="187"/>
      <c r="H11" s="187"/>
      <c r="I11" s="187"/>
    </row>
    <row r="12" spans="2:9" ht="17" x14ac:dyDescent="0.2">
      <c r="B12" s="90"/>
      <c r="C12" s="90"/>
      <c r="D12" s="203" t="str">
        <f>'Plan comptable'!B90</f>
        <v xml:space="preserve"> Christian Latour — apports</v>
      </c>
      <c r="E12" s="203"/>
      <c r="F12" s="203"/>
      <c r="G12" s="203"/>
      <c r="H12" s="90"/>
      <c r="I12" s="92" t="s">
        <v>221</v>
      </c>
    </row>
    <row r="13" spans="2:9" x14ac:dyDescent="0.2">
      <c r="B13" s="91" t="s">
        <v>172</v>
      </c>
      <c r="C13" s="204" t="s">
        <v>173</v>
      </c>
      <c r="D13" s="205"/>
      <c r="E13" s="91" t="s">
        <v>174</v>
      </c>
      <c r="F13" s="93" t="s">
        <v>0</v>
      </c>
      <c r="G13" s="93" t="s">
        <v>1</v>
      </c>
      <c r="H13" s="93" t="s">
        <v>175</v>
      </c>
      <c r="I13" s="93" t="s">
        <v>176</v>
      </c>
    </row>
    <row r="14" spans="2:9" x14ac:dyDescent="0.2">
      <c r="B14" s="94" t="s">
        <v>177</v>
      </c>
      <c r="C14" s="206"/>
      <c r="D14" s="207"/>
      <c r="E14" s="95"/>
      <c r="F14" s="96"/>
      <c r="G14" s="97"/>
      <c r="H14" s="97"/>
      <c r="I14" s="97"/>
    </row>
    <row r="15" spans="2:9" x14ac:dyDescent="0.2">
      <c r="B15" s="98"/>
      <c r="C15" s="208" t="s">
        <v>175</v>
      </c>
      <c r="D15" s="209"/>
      <c r="E15" s="99"/>
      <c r="F15" s="100"/>
      <c r="G15" s="97"/>
      <c r="H15" s="101">
        <f>7300</f>
        <v>7300</v>
      </c>
      <c r="I15" s="102" t="s">
        <v>178</v>
      </c>
    </row>
    <row r="16" spans="2:9" x14ac:dyDescent="0.2">
      <c r="B16" s="85" t="s">
        <v>179</v>
      </c>
      <c r="C16" s="191" t="s">
        <v>180</v>
      </c>
      <c r="D16" s="193"/>
      <c r="E16" s="86" t="s">
        <v>217</v>
      </c>
      <c r="F16" s="84">
        <v>0</v>
      </c>
      <c r="G16" s="84">
        <v>0</v>
      </c>
      <c r="H16" s="84">
        <f>+H15-F16</f>
        <v>7300</v>
      </c>
      <c r="I16" s="89" t="s">
        <v>225</v>
      </c>
    </row>
    <row r="18" spans="2:9" x14ac:dyDescent="0.2">
      <c r="B18" s="187" t="s">
        <v>170</v>
      </c>
      <c r="C18" s="187"/>
      <c r="D18" s="187"/>
      <c r="E18" s="187"/>
      <c r="F18" s="187"/>
      <c r="G18" s="187"/>
      <c r="H18" s="187"/>
      <c r="I18" s="187"/>
    </row>
    <row r="19" spans="2:9" ht="17" x14ac:dyDescent="0.2">
      <c r="B19" s="90"/>
      <c r="C19" s="90"/>
      <c r="D19" s="203" t="str">
        <f>'Plan comptable'!B91</f>
        <v xml:space="preserve"> Christian Latour — retraits</v>
      </c>
      <c r="E19" s="203"/>
      <c r="F19" s="203"/>
      <c r="G19" s="203"/>
      <c r="H19" s="90"/>
      <c r="I19" s="92" t="s">
        <v>222</v>
      </c>
    </row>
    <row r="20" spans="2:9" x14ac:dyDescent="0.2">
      <c r="B20" s="91" t="s">
        <v>172</v>
      </c>
      <c r="C20" s="204" t="s">
        <v>173</v>
      </c>
      <c r="D20" s="205"/>
      <c r="E20" s="91" t="s">
        <v>174</v>
      </c>
      <c r="F20" s="93" t="s">
        <v>0</v>
      </c>
      <c r="G20" s="93" t="s">
        <v>1</v>
      </c>
      <c r="H20" s="93" t="s">
        <v>175</v>
      </c>
      <c r="I20" s="93" t="s">
        <v>176</v>
      </c>
    </row>
    <row r="21" spans="2:9" x14ac:dyDescent="0.2">
      <c r="B21" s="94" t="s">
        <v>177</v>
      </c>
      <c r="C21" s="206"/>
      <c r="D21" s="207"/>
      <c r="E21" s="95"/>
      <c r="F21" s="96"/>
      <c r="G21" s="97"/>
      <c r="H21" s="97"/>
      <c r="I21" s="97"/>
    </row>
    <row r="22" spans="2:9" x14ac:dyDescent="0.2">
      <c r="B22" s="98"/>
      <c r="C22" s="208" t="s">
        <v>175</v>
      </c>
      <c r="D22" s="209"/>
      <c r="E22" s="99"/>
      <c r="F22" s="100"/>
      <c r="G22" s="97"/>
      <c r="H22" s="101">
        <f>24000</f>
        <v>24000</v>
      </c>
      <c r="I22" s="102" t="s">
        <v>223</v>
      </c>
    </row>
    <row r="23" spans="2:9" x14ac:dyDescent="0.2">
      <c r="B23" s="85" t="s">
        <v>179</v>
      </c>
      <c r="C23" s="191" t="s">
        <v>180</v>
      </c>
      <c r="D23" s="193"/>
      <c r="E23" s="86" t="s">
        <v>217</v>
      </c>
      <c r="F23" s="84">
        <v>0</v>
      </c>
      <c r="G23" s="84">
        <v>0</v>
      </c>
      <c r="H23" s="84">
        <f>+H22-G23</f>
        <v>24000</v>
      </c>
      <c r="I23" s="89" t="s">
        <v>11</v>
      </c>
    </row>
    <row r="26" spans="2:9" x14ac:dyDescent="0.2">
      <c r="B26" s="187" t="s">
        <v>170</v>
      </c>
      <c r="C26" s="187"/>
      <c r="D26" s="187"/>
      <c r="E26" s="187"/>
      <c r="F26" s="187"/>
      <c r="G26" s="187"/>
      <c r="H26" s="187"/>
      <c r="I26" s="187"/>
    </row>
    <row r="27" spans="2:9" ht="17" x14ac:dyDescent="0.2">
      <c r="B27" s="90"/>
      <c r="C27" s="90"/>
      <c r="D27" s="203" t="str">
        <f>'Plan comptable'!B109</f>
        <v xml:space="preserve"> Honoraires professionnels</v>
      </c>
      <c r="E27" s="203"/>
      <c r="F27" s="203"/>
      <c r="G27" s="203"/>
      <c r="H27" s="90"/>
      <c r="I27" s="92" t="s">
        <v>220</v>
      </c>
    </row>
    <row r="28" spans="2:9" x14ac:dyDescent="0.2">
      <c r="B28" s="91" t="s">
        <v>172</v>
      </c>
      <c r="C28" s="204" t="s">
        <v>173</v>
      </c>
      <c r="D28" s="205"/>
      <c r="E28" s="91" t="s">
        <v>174</v>
      </c>
      <c r="F28" s="93" t="s">
        <v>0</v>
      </c>
      <c r="G28" s="93" t="s">
        <v>1</v>
      </c>
      <c r="H28" s="93" t="s">
        <v>175</v>
      </c>
      <c r="I28" s="93" t="s">
        <v>176</v>
      </c>
    </row>
    <row r="29" spans="2:9" x14ac:dyDescent="0.2">
      <c r="B29" s="94" t="s">
        <v>177</v>
      </c>
      <c r="C29" s="206"/>
      <c r="D29" s="207"/>
      <c r="E29" s="95"/>
      <c r="F29" s="96"/>
      <c r="G29" s="97"/>
      <c r="H29" s="97"/>
      <c r="I29" s="97"/>
    </row>
    <row r="30" spans="2:9" x14ac:dyDescent="0.2">
      <c r="B30" s="98"/>
      <c r="C30" s="208" t="s">
        <v>175</v>
      </c>
      <c r="D30" s="209"/>
      <c r="E30" s="99"/>
      <c r="F30" s="100"/>
      <c r="G30" s="97"/>
      <c r="H30" s="101">
        <v>125350</v>
      </c>
      <c r="I30" s="102" t="s">
        <v>178</v>
      </c>
    </row>
    <row r="31" spans="2:9" x14ac:dyDescent="0.2">
      <c r="B31" s="85" t="s">
        <v>179</v>
      </c>
      <c r="C31" s="191" t="s">
        <v>180</v>
      </c>
      <c r="D31" s="193"/>
      <c r="E31" s="86" t="s">
        <v>217</v>
      </c>
      <c r="F31" s="84">
        <v>0</v>
      </c>
      <c r="G31" s="84">
        <v>0</v>
      </c>
      <c r="H31" s="84">
        <f>+H30-F31+G31</f>
        <v>125350</v>
      </c>
      <c r="I31" s="89" t="s">
        <v>11</v>
      </c>
    </row>
    <row r="33" spans="2:9" x14ac:dyDescent="0.2">
      <c r="B33" s="187" t="s">
        <v>170</v>
      </c>
      <c r="C33" s="187"/>
      <c r="D33" s="187"/>
      <c r="E33" s="187"/>
      <c r="F33" s="187"/>
      <c r="G33" s="187"/>
      <c r="H33" s="187"/>
      <c r="I33" s="187"/>
    </row>
    <row r="34" spans="2:9" ht="17" x14ac:dyDescent="0.2">
      <c r="B34" s="90"/>
      <c r="C34" s="90"/>
      <c r="D34" s="203" t="s">
        <v>218</v>
      </c>
      <c r="E34" s="203"/>
      <c r="F34" s="203"/>
      <c r="G34" s="203"/>
      <c r="H34" s="90"/>
      <c r="I34" s="92" t="s">
        <v>219</v>
      </c>
    </row>
    <row r="35" spans="2:9" x14ac:dyDescent="0.2">
      <c r="B35" s="91" t="s">
        <v>172</v>
      </c>
      <c r="C35" s="204" t="s">
        <v>173</v>
      </c>
      <c r="D35" s="205"/>
      <c r="E35" s="91" t="s">
        <v>174</v>
      </c>
      <c r="F35" s="93" t="s">
        <v>0</v>
      </c>
      <c r="G35" s="93" t="s">
        <v>1</v>
      </c>
      <c r="H35" s="93" t="s">
        <v>175</v>
      </c>
      <c r="I35" s="93" t="s">
        <v>176</v>
      </c>
    </row>
    <row r="36" spans="2:9" x14ac:dyDescent="0.2">
      <c r="B36" s="94" t="s">
        <v>177</v>
      </c>
      <c r="C36" s="206"/>
      <c r="D36" s="207"/>
      <c r="E36" s="95"/>
      <c r="F36" s="96"/>
      <c r="G36" s="97"/>
      <c r="H36" s="97"/>
      <c r="I36" s="97"/>
    </row>
    <row r="37" spans="2:9" x14ac:dyDescent="0.2">
      <c r="B37" s="98"/>
      <c r="C37" s="208" t="s">
        <v>175</v>
      </c>
      <c r="D37" s="209"/>
      <c r="E37" s="99"/>
      <c r="F37" s="100"/>
      <c r="G37" s="97"/>
      <c r="H37" s="101">
        <v>35078</v>
      </c>
      <c r="I37" s="102" t="s">
        <v>178</v>
      </c>
    </row>
    <row r="38" spans="2:9" x14ac:dyDescent="0.2">
      <c r="B38" s="85" t="s">
        <v>179</v>
      </c>
      <c r="C38" s="191" t="s">
        <v>180</v>
      </c>
      <c r="D38" s="193"/>
      <c r="E38" s="86" t="s">
        <v>217</v>
      </c>
      <c r="F38" s="84">
        <v>0</v>
      </c>
      <c r="G38" s="84">
        <v>0</v>
      </c>
      <c r="H38" s="84">
        <f>+H37+F38-G38</f>
        <v>35078</v>
      </c>
      <c r="I38" s="89" t="s">
        <v>11</v>
      </c>
    </row>
    <row r="40" spans="2:9" x14ac:dyDescent="0.2">
      <c r="B40" s="187" t="s">
        <v>170</v>
      </c>
      <c r="C40" s="187"/>
      <c r="D40" s="187"/>
      <c r="E40" s="187"/>
      <c r="F40" s="187"/>
      <c r="G40" s="187"/>
      <c r="H40" s="187"/>
      <c r="I40" s="187"/>
    </row>
    <row r="41" spans="2:9" ht="17" x14ac:dyDescent="0.2">
      <c r="B41" s="78"/>
      <c r="C41" s="78"/>
      <c r="D41" s="78"/>
      <c r="E41" s="210" t="str">
        <f>'Plan comptable'!B190</f>
        <v>Sommaire des résultats</v>
      </c>
      <c r="F41" s="210"/>
      <c r="G41" s="78"/>
      <c r="H41" s="78"/>
      <c r="I41" s="80" t="s">
        <v>181</v>
      </c>
    </row>
    <row r="42" spans="2:9" x14ac:dyDescent="0.2">
      <c r="B42" s="79" t="s">
        <v>172</v>
      </c>
      <c r="C42" s="211" t="s">
        <v>173</v>
      </c>
      <c r="D42" s="212"/>
      <c r="E42" s="79" t="s">
        <v>174</v>
      </c>
      <c r="F42" s="81" t="s">
        <v>0</v>
      </c>
      <c r="G42" s="81" t="s">
        <v>1</v>
      </c>
      <c r="H42" s="81" t="s">
        <v>175</v>
      </c>
      <c r="I42" s="81" t="s">
        <v>176</v>
      </c>
    </row>
    <row r="43" spans="2:9" x14ac:dyDescent="0.2">
      <c r="B43" s="103" t="s">
        <v>177</v>
      </c>
      <c r="C43" s="213"/>
      <c r="D43" s="214"/>
      <c r="E43" s="82"/>
      <c r="F43" s="83"/>
      <c r="G43" s="84"/>
      <c r="H43" s="104"/>
      <c r="I43" s="84"/>
    </row>
    <row r="44" spans="2:9" x14ac:dyDescent="0.2">
      <c r="B44" s="85" t="s">
        <v>179</v>
      </c>
      <c r="C44" s="191" t="s">
        <v>180</v>
      </c>
      <c r="D44" s="193"/>
      <c r="E44" s="86" t="s">
        <v>217</v>
      </c>
      <c r="F44" s="87"/>
      <c r="G44" s="84">
        <v>0</v>
      </c>
      <c r="H44" s="88">
        <v>0</v>
      </c>
      <c r="I44" s="89" t="s">
        <v>226</v>
      </c>
    </row>
    <row r="45" spans="2:9" x14ac:dyDescent="0.2">
      <c r="B45" s="85" t="s">
        <v>179</v>
      </c>
      <c r="C45" s="191" t="s">
        <v>180</v>
      </c>
      <c r="D45" s="193"/>
      <c r="E45" s="86" t="s">
        <v>217</v>
      </c>
      <c r="F45" s="84">
        <v>0</v>
      </c>
      <c r="G45" s="84"/>
      <c r="H45" s="88">
        <v>0</v>
      </c>
      <c r="I45" s="89" t="s">
        <v>226</v>
      </c>
    </row>
    <row r="46" spans="2:9" x14ac:dyDescent="0.2">
      <c r="B46" s="85" t="s">
        <v>179</v>
      </c>
      <c r="C46" s="191" t="s">
        <v>180</v>
      </c>
      <c r="D46" s="193"/>
      <c r="E46" s="86" t="s">
        <v>217</v>
      </c>
      <c r="F46" s="84">
        <v>0</v>
      </c>
      <c r="G46" s="84">
        <v>0</v>
      </c>
      <c r="H46" s="88">
        <v>0</v>
      </c>
      <c r="I46" s="89"/>
    </row>
  </sheetData>
  <mergeCells count="39">
    <mergeCell ref="C30:D30"/>
    <mergeCell ref="C7:D7"/>
    <mergeCell ref="B2:I2"/>
    <mergeCell ref="D3:G3"/>
    <mergeCell ref="C4:D4"/>
    <mergeCell ref="C5:D5"/>
    <mergeCell ref="C6:D6"/>
    <mergeCell ref="C42:D42"/>
    <mergeCell ref="C43:D43"/>
    <mergeCell ref="C44:D44"/>
    <mergeCell ref="C36:D36"/>
    <mergeCell ref="B11:I11"/>
    <mergeCell ref="D12:G12"/>
    <mergeCell ref="C13:D13"/>
    <mergeCell ref="C14:D14"/>
    <mergeCell ref="C15:D15"/>
    <mergeCell ref="C16:D16"/>
    <mergeCell ref="B18:I18"/>
    <mergeCell ref="C37:D37"/>
    <mergeCell ref="C38:D38"/>
    <mergeCell ref="C31:D31"/>
    <mergeCell ref="D34:G34"/>
    <mergeCell ref="C35:D35"/>
    <mergeCell ref="C45:D45"/>
    <mergeCell ref="C46:D46"/>
    <mergeCell ref="C8:D8"/>
    <mergeCell ref="C9:D9"/>
    <mergeCell ref="B26:I26"/>
    <mergeCell ref="D27:G27"/>
    <mergeCell ref="B33:I33"/>
    <mergeCell ref="B40:I40"/>
    <mergeCell ref="D19:G19"/>
    <mergeCell ref="C20:D20"/>
    <mergeCell ref="C21:D21"/>
    <mergeCell ref="C22:D22"/>
    <mergeCell ref="C23:D23"/>
    <mergeCell ref="C28:D28"/>
    <mergeCell ref="C29:D29"/>
    <mergeCell ref="E41:F41"/>
  </mergeCells>
  <phoneticPr fontId="2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DAF2E-2A56-BE46-865A-D081BF3DF47A}">
  <dimension ref="B2:H22"/>
  <sheetViews>
    <sheetView zoomScale="190" zoomScaleNormal="190" workbookViewId="0">
      <selection activeCell="C23" sqref="C23"/>
    </sheetView>
  </sheetViews>
  <sheetFormatPr baseColWidth="10" defaultRowHeight="15" x14ac:dyDescent="0.2"/>
  <cols>
    <col min="2" max="7" width="15.83203125" customWidth="1"/>
  </cols>
  <sheetData>
    <row r="2" spans="2:7" x14ac:dyDescent="0.2">
      <c r="B2" s="218" t="s">
        <v>194</v>
      </c>
      <c r="C2" s="218"/>
      <c r="D2" s="218"/>
      <c r="E2" s="218"/>
      <c r="F2" s="218"/>
      <c r="G2" s="218"/>
    </row>
    <row r="3" spans="2:7" x14ac:dyDescent="0.2">
      <c r="B3" s="218" t="s">
        <v>182</v>
      </c>
      <c r="C3" s="218"/>
      <c r="D3" s="218"/>
      <c r="E3" s="218"/>
      <c r="F3" s="218"/>
      <c r="G3" s="218"/>
    </row>
    <row r="4" spans="2:7" x14ac:dyDescent="0.2">
      <c r="B4" s="218" t="s">
        <v>168</v>
      </c>
      <c r="C4" s="218"/>
      <c r="D4" s="218"/>
      <c r="E4" s="218"/>
      <c r="F4" s="218"/>
      <c r="G4" s="218"/>
    </row>
    <row r="5" spans="2:7" ht="16" x14ac:dyDescent="0.2">
      <c r="B5" s="130" t="s">
        <v>166</v>
      </c>
      <c r="C5" s="219" t="s">
        <v>167</v>
      </c>
      <c r="D5" s="220"/>
      <c r="E5" s="221"/>
      <c r="F5" s="105" t="s">
        <v>0</v>
      </c>
      <c r="G5" s="105" t="s">
        <v>1</v>
      </c>
    </row>
    <row r="6" spans="2:7" x14ac:dyDescent="0.2">
      <c r="B6" s="131">
        <f>Chiffrier!B6</f>
        <v>1010</v>
      </c>
      <c r="C6" s="222" t="str">
        <f>Chiffrier!C6</f>
        <v>Encaisse</v>
      </c>
      <c r="D6" s="223" t="s">
        <v>183</v>
      </c>
      <c r="E6" s="224" t="s">
        <v>183</v>
      </c>
      <c r="F6" s="132">
        <v>0</v>
      </c>
      <c r="G6" s="132">
        <v>0</v>
      </c>
    </row>
    <row r="7" spans="2:7" x14ac:dyDescent="0.2">
      <c r="B7" s="133">
        <f>Chiffrier!B7</f>
        <v>1100</v>
      </c>
      <c r="C7" s="215" t="str">
        <f>Chiffrier!C7</f>
        <v>Clients</v>
      </c>
      <c r="D7" s="216" t="s">
        <v>17</v>
      </c>
      <c r="E7" s="217" t="s">
        <v>17</v>
      </c>
      <c r="F7" s="137">
        <v>0</v>
      </c>
      <c r="G7" s="137">
        <v>0</v>
      </c>
    </row>
    <row r="8" spans="2:7" x14ac:dyDescent="0.2">
      <c r="B8" s="133">
        <f>Chiffrier!B8</f>
        <v>1105</v>
      </c>
      <c r="C8" s="215" t="str">
        <f>Chiffrier!C8</f>
        <v>TPS à recevoir</v>
      </c>
      <c r="D8" s="216" t="s">
        <v>184</v>
      </c>
      <c r="E8" s="217" t="s">
        <v>184</v>
      </c>
      <c r="F8" s="137">
        <v>0</v>
      </c>
      <c r="G8" s="137">
        <v>0</v>
      </c>
    </row>
    <row r="9" spans="2:7" x14ac:dyDescent="0.2">
      <c r="B9" s="133">
        <f>Chiffrier!B9</f>
        <v>1110</v>
      </c>
      <c r="C9" s="215" t="str">
        <f>Chiffrier!C9</f>
        <v>TVQ à recevoir</v>
      </c>
      <c r="D9" s="216" t="s">
        <v>19</v>
      </c>
      <c r="E9" s="217" t="s">
        <v>19</v>
      </c>
      <c r="F9" s="137">
        <v>0</v>
      </c>
      <c r="G9" s="137">
        <v>0</v>
      </c>
    </row>
    <row r="10" spans="2:7" x14ac:dyDescent="0.2">
      <c r="B10" s="133">
        <f>Chiffrier!B10</f>
        <v>1190</v>
      </c>
      <c r="C10" s="215" t="str">
        <f>Chiffrier!C10</f>
        <v>Fournitures de bureau</v>
      </c>
      <c r="D10" s="216" t="s">
        <v>28</v>
      </c>
      <c r="E10" s="217" t="s">
        <v>28</v>
      </c>
      <c r="F10" s="137">
        <v>0</v>
      </c>
      <c r="G10" s="137">
        <v>0</v>
      </c>
    </row>
    <row r="11" spans="2:7" x14ac:dyDescent="0.2">
      <c r="B11" s="133">
        <f>Chiffrier!B12</f>
        <v>1600</v>
      </c>
      <c r="C11" s="215" t="str">
        <f>Chiffrier!C12</f>
        <v xml:space="preserve">Équipement </v>
      </c>
      <c r="D11" s="216" t="s">
        <v>185</v>
      </c>
      <c r="E11" s="217" t="s">
        <v>185</v>
      </c>
      <c r="F11" s="137">
        <v>0</v>
      </c>
      <c r="G11" s="137">
        <v>0</v>
      </c>
    </row>
    <row r="12" spans="2:7" x14ac:dyDescent="0.2">
      <c r="B12" s="133">
        <f>Chiffrier!B13</f>
        <v>1610</v>
      </c>
      <c r="C12" s="215" t="str">
        <f>Chiffrier!C13</f>
        <v xml:space="preserve">     Amortissement cumulé - équipement </v>
      </c>
      <c r="D12" s="216" t="s">
        <v>186</v>
      </c>
      <c r="E12" s="217" t="s">
        <v>186</v>
      </c>
      <c r="F12" s="137">
        <v>0</v>
      </c>
      <c r="G12" s="137">
        <v>0</v>
      </c>
    </row>
    <row r="13" spans="2:7" x14ac:dyDescent="0.2">
      <c r="B13" s="133">
        <f>Chiffrier!B14</f>
        <v>1800</v>
      </c>
      <c r="C13" s="215" t="str">
        <f>Chiffrier!C14</f>
        <v>Ameublement de bureau</v>
      </c>
      <c r="D13" s="216" t="s">
        <v>187</v>
      </c>
      <c r="E13" s="217" t="s">
        <v>187</v>
      </c>
      <c r="F13" s="137">
        <v>0</v>
      </c>
      <c r="G13" s="137">
        <v>0</v>
      </c>
    </row>
    <row r="14" spans="2:7" x14ac:dyDescent="0.2">
      <c r="B14" s="133">
        <f>Chiffrier!B15</f>
        <v>1810</v>
      </c>
      <c r="C14" s="215" t="str">
        <f>Chiffrier!C15</f>
        <v xml:space="preserve">     Amortissement cumulé - ameublement de bureau</v>
      </c>
      <c r="D14" s="216" t="s">
        <v>188</v>
      </c>
      <c r="E14" s="217" t="s">
        <v>188</v>
      </c>
      <c r="F14" s="138">
        <v>0</v>
      </c>
      <c r="G14" s="137">
        <v>0</v>
      </c>
    </row>
    <row r="15" spans="2:7" x14ac:dyDescent="0.2">
      <c r="B15" s="133">
        <f>Chiffrier!B16</f>
        <v>1900</v>
      </c>
      <c r="C15" s="215" t="str">
        <f>Chiffrier!C16</f>
        <v>Bâtiment</v>
      </c>
      <c r="D15" s="216" t="s">
        <v>48</v>
      </c>
      <c r="E15" s="217" t="s">
        <v>48</v>
      </c>
      <c r="F15" s="137">
        <v>0</v>
      </c>
      <c r="G15" s="137">
        <v>0</v>
      </c>
    </row>
    <row r="16" spans="2:7" x14ac:dyDescent="0.2">
      <c r="B16" s="133">
        <f>Chiffrier!B17</f>
        <v>1910</v>
      </c>
      <c r="C16" s="215" t="str">
        <f>Chiffrier!C17</f>
        <v xml:space="preserve">     Amortissement cumulé bâtiment</v>
      </c>
      <c r="D16" s="216" t="s">
        <v>189</v>
      </c>
      <c r="E16" s="217" t="s">
        <v>189</v>
      </c>
      <c r="F16" s="137">
        <v>0</v>
      </c>
      <c r="G16" s="137">
        <v>0</v>
      </c>
    </row>
    <row r="17" spans="2:8" x14ac:dyDescent="0.2">
      <c r="B17" s="133">
        <f>Chiffrier!B18</f>
        <v>2100</v>
      </c>
      <c r="C17" s="215" t="str">
        <f>Chiffrier!C18</f>
        <v xml:space="preserve"> Fournisseurs</v>
      </c>
      <c r="D17" s="216" t="s">
        <v>190</v>
      </c>
      <c r="E17" s="217" t="s">
        <v>190</v>
      </c>
      <c r="F17" s="137">
        <v>0</v>
      </c>
      <c r="G17" s="137">
        <v>0</v>
      </c>
    </row>
    <row r="18" spans="2:8" x14ac:dyDescent="0.2">
      <c r="B18" s="133">
        <f>Chiffrier!B19</f>
        <v>2305</v>
      </c>
      <c r="C18" s="215" t="str">
        <f>Chiffrier!C19</f>
        <v xml:space="preserve"> TPS à payer</v>
      </c>
      <c r="D18" s="216" t="s">
        <v>191</v>
      </c>
      <c r="E18" s="217" t="s">
        <v>191</v>
      </c>
      <c r="F18" s="137">
        <v>0</v>
      </c>
      <c r="G18" s="137">
        <v>0</v>
      </c>
    </row>
    <row r="19" spans="2:8" x14ac:dyDescent="0.2">
      <c r="B19" s="133">
        <f>Chiffrier!B20</f>
        <v>2310</v>
      </c>
      <c r="C19" s="225" t="str">
        <f>Chiffrier!C20</f>
        <v xml:space="preserve"> TVQ à payer</v>
      </c>
      <c r="D19" s="226" t="s">
        <v>192</v>
      </c>
      <c r="E19" s="227" t="s">
        <v>192</v>
      </c>
      <c r="F19" s="137">
        <v>0</v>
      </c>
      <c r="G19" s="137">
        <v>0</v>
      </c>
    </row>
    <row r="20" spans="2:8" x14ac:dyDescent="0.2">
      <c r="B20" s="133">
        <f>Chiffrier!B21</f>
        <v>3100</v>
      </c>
      <c r="C20" s="215" t="str">
        <f>Chiffrier!C21</f>
        <v xml:space="preserve"> Christian Latour — Capital</v>
      </c>
      <c r="D20" s="216" t="s">
        <v>193</v>
      </c>
      <c r="E20" s="217" t="s">
        <v>193</v>
      </c>
      <c r="F20" s="139">
        <v>0</v>
      </c>
      <c r="G20" s="139">
        <v>0</v>
      </c>
      <c r="H20" s="153" t="s">
        <v>224</v>
      </c>
    </row>
    <row r="21" spans="2:8" ht="16" thickBot="1" x14ac:dyDescent="0.25">
      <c r="B21" s="140"/>
      <c r="C21" s="134"/>
      <c r="D21" s="135"/>
      <c r="E21" s="136"/>
      <c r="F21" s="141">
        <f>SUM(F6:F20)</f>
        <v>0</v>
      </c>
      <c r="G21" s="142">
        <f>SUM(G12:G20)</f>
        <v>0</v>
      </c>
    </row>
    <row r="22" spans="2:8" ht="16" thickTop="1" x14ac:dyDescent="0.2"/>
  </sheetData>
  <mergeCells count="19">
    <mergeCell ref="C20:E20"/>
    <mergeCell ref="C14:E14"/>
    <mergeCell ref="C15:E15"/>
    <mergeCell ref="C16:E16"/>
    <mergeCell ref="C17:E17"/>
    <mergeCell ref="C18:E18"/>
    <mergeCell ref="C19:E19"/>
    <mergeCell ref="C13:E13"/>
    <mergeCell ref="B2:G2"/>
    <mergeCell ref="B3:G3"/>
    <mergeCell ref="B4:G4"/>
    <mergeCell ref="C5:E5"/>
    <mergeCell ref="C6:E6"/>
    <mergeCell ref="C7:E7"/>
    <mergeCell ref="C8:E8"/>
    <mergeCell ref="C9:E9"/>
    <mergeCell ref="C10:E10"/>
    <mergeCell ref="C11:E11"/>
    <mergeCell ref="C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Plan comptable</vt:lpstr>
      <vt:lpstr>Balance de vérification</vt:lpstr>
      <vt:lpstr>Chiffrier</vt:lpstr>
      <vt:lpstr>Journal général</vt:lpstr>
      <vt:lpstr>Grand Livre</vt:lpstr>
      <vt:lpstr>Balance après clôture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2023-03-31T19:22:13Z</dcterms:created>
  <dcterms:modified xsi:type="dcterms:W3CDTF">2023-04-11T21:25:45Z</dcterms:modified>
</cp:coreProperties>
</file>