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40" yWindow="500" windowWidth="32760" windowHeight="20900" tabRatio="858" activeTab="0"/>
  </bookViews>
  <sheets>
    <sheet name="Calcul CmO et PmO" sheetId="1" r:id="rId1"/>
    <sheet name="Pizza" sheetId="2" r:id="rId2"/>
    <sheet name="Gâteries" sheetId="3" r:id="rId3"/>
  </sheets>
  <externalReferences>
    <externalReference r:id="rId6"/>
  </externalReferences>
  <definedNames>
    <definedName name="image1">#REF!</definedName>
  </definedNames>
  <calcPr fullCalcOnLoad="1"/>
</workbook>
</file>

<file path=xl/comments1.xml><?xml version="1.0" encoding="utf-8"?>
<comments xmlns="http://schemas.openxmlformats.org/spreadsheetml/2006/main">
  <authors>
    <author>Christian Latour</author>
  </authors>
  <commentList>
    <comment ref="D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D3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D6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D9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<sst xmlns="http://schemas.openxmlformats.org/spreadsheetml/2006/main" count="258" uniqueCount="84">
  <si>
    <t xml:space="preserve"> </t>
  </si>
  <si>
    <t xml:space="preserve">Méditerranéenne </t>
  </si>
  <si>
    <t xml:space="preserve">Suédoise </t>
  </si>
  <si>
    <t xml:space="preserve">New Yorkaise </t>
  </si>
  <si>
    <t>Le Belge</t>
  </si>
  <si>
    <t>Pizzas</t>
  </si>
  <si>
    <t xml:space="preserve">crème composée d'un mélange de jaune d'œuf, de sucre </t>
  </si>
  <si>
    <t>pâte à pain savoureuse et croustillante, sauce maison</t>
  </si>
  <si>
    <t>saumon fumé, oignon, câpres et sa crème sure à l'aneth.</t>
  </si>
  <si>
    <t>pâte à pain savoureuse et croustillante, sauce maison,</t>
  </si>
  <si>
    <t xml:space="preserve">pâte à pain savoureuse et croustillante, pesto, </t>
  </si>
  <si>
    <t>deuxième mouvement - largo (la suite)</t>
  </si>
  <si>
    <t>la finale - presto</t>
  </si>
  <si>
    <t xml:space="preserve">sur laquelle on ajoute une couche de crème au mascarpone </t>
  </si>
  <si>
    <t xml:space="preserve">délicieux gâteau au chocolat fabriqué pour nous par un </t>
  </si>
  <si>
    <t xml:space="preserve">base de pâte à biscuit imbibée de café espresso et de tia maria </t>
  </si>
  <si>
    <t>tomates concassées, olives Kalamata, oignon, origan frais ,</t>
  </si>
  <si>
    <r>
      <t xml:space="preserve">Gâteries </t>
    </r>
    <r>
      <rPr>
        <b/>
        <sz val="10"/>
        <rFont val="Arial Black"/>
        <family val="2"/>
      </rPr>
      <t>juste</t>
    </r>
    <r>
      <rPr>
        <b/>
        <sz val="12"/>
        <rFont val="Arial Black"/>
        <family val="2"/>
      </rPr>
      <t xml:space="preserve"> pour </t>
    </r>
    <r>
      <rPr>
        <b/>
        <sz val="14"/>
        <rFont val="Arial Black"/>
        <family val="2"/>
      </rPr>
      <t xml:space="preserve">le </t>
    </r>
    <r>
      <rPr>
        <b/>
        <sz val="16"/>
        <rFont val="Arial Black"/>
        <family val="2"/>
      </rPr>
      <t>p</t>
    </r>
    <r>
      <rPr>
        <b/>
        <sz val="15"/>
        <rFont val="Arial Black"/>
        <family val="2"/>
      </rPr>
      <t>la</t>
    </r>
    <r>
      <rPr>
        <b/>
        <sz val="17"/>
        <rFont val="Arial Black"/>
        <family val="2"/>
      </rPr>
      <t>i</t>
    </r>
    <r>
      <rPr>
        <b/>
        <sz val="18"/>
        <rFont val="Arial Black"/>
        <family val="2"/>
      </rPr>
      <t>s</t>
    </r>
    <r>
      <rPr>
        <b/>
        <sz val="19"/>
        <rFont val="Arial Black"/>
        <family val="2"/>
      </rPr>
      <t>i</t>
    </r>
    <r>
      <rPr>
        <b/>
        <sz val="20"/>
        <rFont val="Arial Black"/>
        <family val="2"/>
      </rPr>
      <t>r</t>
    </r>
  </si>
  <si>
    <t>fromage mozzarella et feta.</t>
  </si>
  <si>
    <t xml:space="preserve">mozzarella, noisette de mascarpone, jambon san daniel </t>
  </si>
  <si>
    <t>et salade roquette.</t>
  </si>
  <si>
    <t>mozzarella et pepperoni.</t>
  </si>
  <si>
    <t>mozzarella, agrémentées d'aromate (origan) et d'ail.</t>
  </si>
  <si>
    <t>Mets italien très populaire, d'origine napolitaine, dont la formule</t>
  </si>
  <si>
    <t>mozzarella et basilic émincé dans l'huile.</t>
  </si>
  <si>
    <t>décide de créer une pizza spéciale. Il fait cuire sa pâte au four et</t>
  </si>
  <si>
    <t>la complète avec des tomates, du fromage de Mozzarella et du</t>
  </si>
  <si>
    <t>basilic frais (les couleurs du drapeau italien ; vert, blanc, et rouge).</t>
  </si>
  <si>
    <t>En juin 1889, pour honorer sa reine, le chef Raffaele Esposito</t>
  </si>
  <si>
    <t xml:space="preserve">Cette recette devient la pizza préférée de la reine Margherita. On </t>
  </si>
  <si>
    <t>le met préféré des italiens. La Margherita est maintenant servi</t>
  </si>
  <si>
    <t>partout à travers le monde.</t>
  </si>
  <si>
    <t>dit qu'à partir de ce jour la pizza (surtout la Margherita) est devenu</t>
  </si>
  <si>
    <t xml:space="preserve">Le mot pizza apparaît pour la première fois en 997 en latin </t>
  </si>
  <si>
    <t xml:space="preserve">médiéval le mot signifie alors «fouace», «galette».  C'est à </t>
  </si>
  <si>
    <t>Italienne (La Margherita)</t>
  </si>
  <si>
    <t>et aux œufs.</t>
  </si>
  <si>
    <t>pâtissier artisan.</t>
  </si>
  <si>
    <t>et de crème aromatisée au Bailey's.</t>
  </si>
  <si>
    <t>dessert italien créé dans les années 1970. Le fond est une</t>
  </si>
  <si>
    <t>pâte à pain garnie de tomates concassées additionnées de</t>
  </si>
  <si>
    <t xml:space="preserve">Naples au XVIe siècle que le mot est attesté avec son sens  </t>
  </si>
  <si>
    <t xml:space="preserve">actuel. </t>
  </si>
  <si>
    <t>Indienne</t>
  </si>
  <si>
    <t>de lime au curry rouge.</t>
  </si>
  <si>
    <t>mozzarella, poulet, concombre, noix épicées, huile d'olive et jus</t>
  </si>
  <si>
    <t>gâteau au fromage et chocolat blanc soyeux aromatisé de</t>
  </si>
  <si>
    <t>framboise brulé à la main à la façon d'une crème brulée.</t>
  </si>
  <si>
    <t>Le New-Yorkais</t>
  </si>
  <si>
    <t xml:space="preserve">Crème brûlée au Bailey's </t>
  </si>
  <si>
    <t>la plus simple consiste à faire cuire dans un four une galette de</t>
  </si>
  <si>
    <t>PmO</t>
  </si>
  <si>
    <t>Marge / RA</t>
  </si>
  <si>
    <t xml:space="preserve">Tiramisu de grand-maman Corleone </t>
  </si>
  <si>
    <t>Calcul du PmO Desserts</t>
  </si>
  <si>
    <t>CmO</t>
  </si>
  <si>
    <t>Corleone</t>
  </si>
  <si>
    <t>Marge brute gagnée sur la vente de chaque plat</t>
  </si>
  <si>
    <t>Coûts des ressources alimentaires pour chaque plat</t>
  </si>
  <si>
    <t>Prix de vente par plat</t>
  </si>
  <si>
    <t xml:space="preserve">«Food cost» pour chaque plat </t>
  </si>
  <si>
    <t>Coût moyen offert (CmO) pour la catégorie</t>
  </si>
  <si>
    <t>Prix moyen offert (PmO) pour la catégorie</t>
  </si>
  <si>
    <t>Marge brute moyenne offerte pour la catégorie</t>
  </si>
  <si>
    <t>«Food cost» moyen offert (FCmO) pour la catégorie</t>
  </si>
  <si>
    <t>Coût moyen offert (CmO) pour la carte nourriture au complet incluant les tentations</t>
  </si>
  <si>
    <t>Prix moyen offert (PmO) pour la carte nourriture au complet incluant les tentations</t>
  </si>
  <si>
    <t>Marge brute moyenne offerte pour la carte nourriture au complet incluant les tentations</t>
  </si>
  <si>
    <t>« Food cost » moyen offert (FCmO) pour la carte nourriture au complet incluant les tentations</t>
  </si>
  <si>
    <t>CmO - PmO - food cost - Marge brute</t>
  </si>
  <si>
    <t>Calcul du PmO Pizzas</t>
  </si>
  <si>
    <t>CmO - PmO - food cost moyen offert - Marge brute</t>
  </si>
  <si>
    <t>FCmO</t>
  </si>
  <si>
    <t>OFFRE TOTALE AVEC LES GÂTERIES</t>
  </si>
  <si>
    <t>Multiplicateur moyen</t>
  </si>
  <si>
    <t>X</t>
  </si>
  <si>
    <t>Trimestre 1</t>
  </si>
  <si>
    <t>Trimestre 2</t>
  </si>
  <si>
    <t>Trimestre 3</t>
  </si>
  <si>
    <t>Trimestre 4</t>
  </si>
  <si>
    <t>LISTE DE PRODUIT ET DE PRIX (TRIMESTRE 1)</t>
  </si>
  <si>
    <t>LISTE DE PRODUIT ET DE PRIX (TRIMESTRE 2)</t>
  </si>
  <si>
    <t>LISTE DE PRODUIT ET DE PRIX (TRIMESTRE 3)</t>
  </si>
  <si>
    <t>LISTE DE PRODUIT ET DE PRIX (TRIMESTRE 4)</t>
  </si>
</sst>
</file>

<file path=xl/styles.xml><?xml version="1.0" encoding="utf-8"?>
<styleSheet xmlns="http://schemas.openxmlformats.org/spreadsheetml/2006/main">
  <numFmts count="2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quot;$&quot;"/>
    <numFmt numFmtId="175" formatCode="00000"/>
    <numFmt numFmtId="176" formatCode="&quot;Vrai&quot;;&quot;Vrai&quot;;&quot;Faux&quot;"/>
    <numFmt numFmtId="177" formatCode="&quot;Actif&quot;;&quot;Actif&quot;;&quot;Inactif&quot;"/>
    <numFmt numFmtId="178" formatCode="_ * #,##0.00_)\ [$€-1]_ ;_ * \(#,##0.00\)\ [$€-1]_ ;_ * &quot;-&quot;??_)\ [$€-1]_ "/>
    <numFmt numFmtId="179" formatCode="_-* #,##0.00\ &quot;$&quot;_-;_-* #,##0.00\ &quot;$&quot;\-;_-* &quot;-&quot;??\ &quot;$&quot;_-;_-@_-"/>
    <numFmt numFmtId="180" formatCode="0.0"/>
    <numFmt numFmtId="181" formatCode="_ * #,##0.0000_)\ &quot;$&quot;_ ;_ * \(#,##0.0000\)\ &quot;$&quot;_ ;_ * &quot;-&quot;????_)\ &quot;$&quot;_ ;_ @_ "/>
    <numFmt numFmtId="182" formatCode="0.0000%"/>
    <numFmt numFmtId="183" formatCode="_ * #,##0.00000_)\ &quot;$&quot;_ ;_ * \(#,##0.00000\)\ &quot;$&quot;_ ;_ * &quot;-&quot;?????_)\ &quot;$&quot;_ ;_ @_ "/>
    <numFmt numFmtId="184" formatCode="0.00000%"/>
  </numFmts>
  <fonts count="90">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sz val="8"/>
      <name val="Verdana"/>
      <family val="2"/>
    </font>
    <font>
      <sz val="10"/>
      <name val="Arial"/>
      <family val="2"/>
    </font>
    <font>
      <sz val="12"/>
      <name val="Times New Roman"/>
      <family val="1"/>
    </font>
    <font>
      <sz val="11"/>
      <name val="Arial"/>
      <family val="2"/>
    </font>
    <font>
      <i/>
      <sz val="11"/>
      <color indexed="45"/>
      <name val="Arial"/>
      <family val="2"/>
    </font>
    <font>
      <sz val="9"/>
      <color indexed="23"/>
      <name val="Arial"/>
      <family val="2"/>
    </font>
    <font>
      <sz val="9"/>
      <name val="Arial"/>
      <family val="2"/>
    </font>
    <font>
      <sz val="12"/>
      <name val="Arial"/>
      <family val="2"/>
    </font>
    <font>
      <sz val="14"/>
      <color indexed="23"/>
      <name val="Arial"/>
      <family val="2"/>
    </font>
    <font>
      <sz val="11"/>
      <color indexed="23"/>
      <name val="Arial"/>
      <family val="2"/>
    </font>
    <font>
      <sz val="12"/>
      <name val="Arial Black"/>
      <family val="2"/>
    </font>
    <font>
      <sz val="28"/>
      <name val="Arial Black"/>
      <family val="2"/>
    </font>
    <font>
      <b/>
      <sz val="28"/>
      <name val="Arial Black"/>
      <family val="2"/>
    </font>
    <font>
      <i/>
      <sz val="12"/>
      <color indexed="45"/>
      <name val="Arial"/>
      <family val="2"/>
    </font>
    <font>
      <b/>
      <sz val="20"/>
      <name val="Arial Black"/>
      <family val="2"/>
    </font>
    <font>
      <b/>
      <sz val="18"/>
      <name val="Arial Black"/>
      <family val="2"/>
    </font>
    <font>
      <b/>
      <sz val="16"/>
      <name val="Arial Black"/>
      <family val="2"/>
    </font>
    <font>
      <b/>
      <sz val="14"/>
      <name val="Arial Black"/>
      <family val="2"/>
    </font>
    <font>
      <b/>
      <sz val="12"/>
      <name val="Arial Black"/>
      <family val="2"/>
    </font>
    <font>
      <b/>
      <sz val="19"/>
      <name val="Arial Black"/>
      <family val="2"/>
    </font>
    <font>
      <b/>
      <sz val="10"/>
      <name val="Arial Black"/>
      <family val="2"/>
    </font>
    <font>
      <b/>
      <sz val="15"/>
      <name val="Arial Black"/>
      <family val="2"/>
    </font>
    <font>
      <b/>
      <sz val="17"/>
      <name val="Arial Black"/>
      <family val="2"/>
    </font>
    <font>
      <i/>
      <sz val="10"/>
      <color indexed="45"/>
      <name val="Verdana"/>
      <family val="2"/>
    </font>
    <font>
      <sz val="10"/>
      <color indexed="45"/>
      <name val="Verdana"/>
      <family val="2"/>
    </font>
    <font>
      <sz val="11"/>
      <color indexed="45"/>
      <name val="Verdana"/>
      <family val="2"/>
    </font>
    <font>
      <sz val="24"/>
      <name val="Arial Black"/>
      <family val="2"/>
    </font>
    <font>
      <b/>
      <i/>
      <sz val="12"/>
      <color indexed="45"/>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7"/>
      <name val="Arial"/>
      <family val="2"/>
    </font>
    <font>
      <b/>
      <sz val="10"/>
      <name val="Arial"/>
      <family val="2"/>
    </font>
    <font>
      <sz val="11"/>
      <color indexed="17"/>
      <name val="Calibri"/>
      <family val="2"/>
    </font>
    <font>
      <b/>
      <sz val="11"/>
      <color indexed="9"/>
      <name val="Calibri"/>
      <family val="2"/>
    </font>
    <font>
      <b/>
      <u val="single"/>
      <sz val="10"/>
      <color indexed="12"/>
      <name val="Verdana"/>
      <family val="2"/>
    </font>
    <font>
      <b/>
      <u val="singleAccounting"/>
      <sz val="12"/>
      <name val="Arial"/>
      <family val="2"/>
    </font>
    <font>
      <b/>
      <u val="single"/>
      <sz val="12"/>
      <name val="Arial"/>
      <family val="2"/>
    </font>
    <font>
      <b/>
      <sz val="12"/>
      <name val="Arial"/>
      <family val="2"/>
    </font>
    <font>
      <sz val="12"/>
      <name val="Verdana"/>
      <family val="2"/>
    </font>
    <font>
      <b/>
      <sz val="12"/>
      <name val="Verdana"/>
      <family val="2"/>
    </font>
    <font>
      <b/>
      <sz val="9"/>
      <color indexed="8"/>
      <name val="Verdana"/>
      <family val="2"/>
    </font>
    <font>
      <sz val="9"/>
      <color indexed="8"/>
      <name val="Verdana"/>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5"/>
      <name val="Calibri"/>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2"/>
      <color indexed="8"/>
      <name val="Arial"/>
      <family val="2"/>
    </font>
    <font>
      <b/>
      <sz val="10"/>
      <color indexed="8"/>
      <name val="Verdana"/>
      <family val="2"/>
    </font>
    <font>
      <sz val="10"/>
      <color indexed="23"/>
      <name val="Verdana"/>
      <family val="2"/>
    </font>
    <font>
      <b/>
      <sz val="10"/>
      <color indexed="23"/>
      <name val="Arial"/>
      <family val="2"/>
    </font>
    <font>
      <b/>
      <sz val="10"/>
      <color indexed="15"/>
      <name val="Arial"/>
      <family val="2"/>
    </font>
    <font>
      <b/>
      <sz val="17"/>
      <color indexed="9"/>
      <name val="Arial"/>
      <family val="2"/>
    </font>
    <font>
      <b/>
      <u val="single"/>
      <sz val="10"/>
      <color indexed="15"/>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2"/>
      <color theme="1"/>
      <name val="Arial"/>
      <family val="2"/>
    </font>
    <font>
      <b/>
      <sz val="10"/>
      <color theme="1"/>
      <name val="Verdana"/>
      <family val="2"/>
    </font>
    <font>
      <sz val="10"/>
      <color theme="0" tint="-0.4999699890613556"/>
      <name val="Verdana"/>
      <family val="2"/>
    </font>
    <font>
      <b/>
      <sz val="10"/>
      <color theme="0" tint="-0.4999699890613556"/>
      <name val="Arial"/>
      <family val="2"/>
    </font>
    <font>
      <b/>
      <sz val="10"/>
      <color rgb="FF0070C0"/>
      <name val="Arial"/>
      <family val="2"/>
    </font>
    <font>
      <b/>
      <sz val="17"/>
      <color theme="0"/>
      <name val="Arial"/>
      <family val="2"/>
    </font>
    <font>
      <b/>
      <u val="single"/>
      <sz val="10"/>
      <color rgb="FF0070C0"/>
      <name val="Arial"/>
      <family val="2"/>
    </font>
    <font>
      <b/>
      <sz val="8"/>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style="thick"/>
      <top style="thick"/>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49" fontId="10" fillId="0" borderId="0">
      <alignment horizontal="left" vertical="top"/>
      <protection/>
    </xf>
    <xf numFmtId="0" fontId="9" fillId="0" borderId="0">
      <alignment vertical="top"/>
      <protection/>
    </xf>
    <xf numFmtId="0" fontId="1" fillId="0" borderId="0">
      <alignment/>
      <protection/>
    </xf>
    <xf numFmtId="49" fontId="11" fillId="0" borderId="0">
      <alignment horizontal="left" vertical="top"/>
      <protection/>
    </xf>
    <xf numFmtId="49" fontId="12" fillId="0" borderId="0">
      <alignment horizontal="left"/>
      <protection/>
    </xf>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 fillId="27" borderId="3" applyNumberFormat="0" applyFont="0" applyAlignment="0" applyProtection="0"/>
    <xf numFmtId="0" fontId="74" fillId="28" borderId="1" applyNumberFormat="0" applyAlignment="0" applyProtection="0"/>
    <xf numFmtId="178" fontId="7" fillId="0" borderId="0" applyFont="0" applyFill="0" applyBorder="0" applyAlignment="0" applyProtection="0"/>
    <xf numFmtId="0" fontId="75" fillId="2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7" fillId="0" borderId="0" applyFont="0" applyFill="0" applyBorder="0" applyAlignment="0" applyProtection="0"/>
    <xf numFmtId="0" fontId="76" fillId="30"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31" borderId="4" applyNumberFormat="0" applyFont="0" applyAlignment="0" applyProtection="0"/>
    <xf numFmtId="9" fontId="7" fillId="0" borderId="0" applyFont="0" applyFill="0" applyBorder="0" applyAlignment="0" applyProtection="0"/>
    <xf numFmtId="0" fontId="40" fillId="32" borderId="0" applyNumberFormat="0" applyBorder="0" applyAlignment="0" applyProtection="0"/>
    <xf numFmtId="0" fontId="77" fillId="26" borderId="5" applyNumberFormat="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79"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80" fillId="0" borderId="9" applyNumberFormat="0" applyFill="0" applyAlignment="0" applyProtection="0"/>
    <xf numFmtId="0" fontId="41" fillId="33" borderId="10" applyNumberFormat="0" applyAlignment="0" applyProtection="0"/>
    <xf numFmtId="0" fontId="81" fillId="34" borderId="11" applyNumberFormat="0" applyAlignment="0" applyProtection="0"/>
  </cellStyleXfs>
  <cellXfs count="147">
    <xf numFmtId="0" fontId="0" fillId="0" borderId="0" xfId="0" applyAlignment="1">
      <alignment/>
    </xf>
    <xf numFmtId="49" fontId="11" fillId="0" borderId="0" xfId="30">
      <alignment horizontal="left" vertical="top"/>
      <protection/>
    </xf>
    <xf numFmtId="2" fontId="8" fillId="0" borderId="0" xfId="0" applyNumberFormat="1" applyFont="1" applyAlignment="1">
      <alignment horizontal="center"/>
    </xf>
    <xf numFmtId="0" fontId="9" fillId="0" borderId="0" xfId="28">
      <alignment vertical="top"/>
      <protection/>
    </xf>
    <xf numFmtId="2" fontId="7" fillId="0" borderId="0" xfId="0" applyNumberFormat="1" applyFont="1" applyAlignment="1">
      <alignment horizontal="center"/>
    </xf>
    <xf numFmtId="49" fontId="11" fillId="0" borderId="0" xfId="30" applyAlignment="1">
      <alignment horizontal="left"/>
      <protection/>
    </xf>
    <xf numFmtId="0" fontId="9" fillId="0" borderId="0" xfId="0" applyFont="1" applyAlignment="1">
      <alignment vertical="top"/>
    </xf>
    <xf numFmtId="49" fontId="11" fillId="0" borderId="0" xfId="0" applyNumberFormat="1" applyFont="1" applyAlignment="1">
      <alignment horizontal="left" vertical="top"/>
    </xf>
    <xf numFmtId="2" fontId="13" fillId="0" borderId="0" xfId="0" applyNumberFormat="1" applyFont="1" applyAlignment="1">
      <alignment horizontal="center"/>
    </xf>
    <xf numFmtId="49" fontId="11" fillId="0" borderId="0" xfId="30" applyFont="1">
      <alignment horizontal="left" vertical="top"/>
      <protection/>
    </xf>
    <xf numFmtId="49" fontId="12" fillId="0" borderId="0" xfId="31" applyFont="1">
      <alignment horizontal="left"/>
      <protection/>
    </xf>
    <xf numFmtId="49" fontId="14" fillId="0" borderId="0" xfId="30" applyFont="1">
      <alignment horizontal="left" vertical="top"/>
      <protection/>
    </xf>
    <xf numFmtId="0" fontId="16" fillId="0" borderId="0" xfId="28" applyFont="1">
      <alignment vertical="top"/>
      <protection/>
    </xf>
    <xf numFmtId="0" fontId="2" fillId="0" borderId="0" xfId="0" applyFont="1" applyAlignment="1">
      <alignment/>
    </xf>
    <xf numFmtId="0" fontId="17" fillId="0" borderId="0" xfId="0" applyFont="1" applyAlignment="1">
      <alignment/>
    </xf>
    <xf numFmtId="0" fontId="18" fillId="0" borderId="0" xfId="0" applyFont="1" applyAlignment="1">
      <alignment/>
    </xf>
    <xf numFmtId="0" fontId="13" fillId="0" borderId="0" xfId="0" applyFont="1" applyAlignment="1">
      <alignment horizontal="right"/>
    </xf>
    <xf numFmtId="49" fontId="19" fillId="0" borderId="0" xfId="27" applyFont="1" applyAlignment="1">
      <alignment horizontal="left" vertical="top"/>
      <protection/>
    </xf>
    <xf numFmtId="49" fontId="19" fillId="0" borderId="0" xfId="27" applyFont="1">
      <alignment horizontal="left" vertical="top"/>
      <protection/>
    </xf>
    <xf numFmtId="49" fontId="19" fillId="0" borderId="0" xfId="27" applyFont="1" applyAlignment="1">
      <alignment vertical="top"/>
      <protection/>
    </xf>
    <xf numFmtId="49" fontId="19" fillId="0" borderId="0" xfId="27" applyFont="1">
      <alignment horizontal="left" vertical="top"/>
      <protection/>
    </xf>
    <xf numFmtId="0" fontId="13" fillId="0" borderId="0" xfId="28" applyFont="1">
      <alignment vertical="top"/>
      <protection/>
    </xf>
    <xf numFmtId="49" fontId="19" fillId="0" borderId="0" xfId="27" applyFont="1" applyAlignment="1">
      <alignment horizontal="left" vertical="top"/>
      <protection/>
    </xf>
    <xf numFmtId="49" fontId="11" fillId="0" borderId="0" xfId="30" applyFont="1" applyFill="1" applyAlignment="1">
      <alignment horizontal="left" vertical="top"/>
      <protection/>
    </xf>
    <xf numFmtId="49" fontId="11" fillId="0" borderId="0" xfId="30" applyFont="1" applyFill="1">
      <alignment horizontal="left" vertical="top"/>
      <protection/>
    </xf>
    <xf numFmtId="0" fontId="9" fillId="0" borderId="0" xfId="28" applyFill="1">
      <alignment vertical="top"/>
      <protection/>
    </xf>
    <xf numFmtId="49" fontId="11" fillId="0" borderId="0" xfId="30" applyFill="1">
      <alignment horizontal="left" vertical="top"/>
      <protection/>
    </xf>
    <xf numFmtId="0" fontId="30" fillId="0" borderId="0" xfId="0" applyFont="1" applyAlignment="1">
      <alignment/>
    </xf>
    <xf numFmtId="0" fontId="10" fillId="0" borderId="0" xfId="0" applyFont="1" applyAlignment="1">
      <alignment/>
    </xf>
    <xf numFmtId="0" fontId="29" fillId="0" borderId="0" xfId="0" applyFont="1" applyAlignment="1">
      <alignment/>
    </xf>
    <xf numFmtId="0" fontId="31" fillId="0" borderId="0" xfId="0" applyFont="1" applyAlignment="1">
      <alignment/>
    </xf>
    <xf numFmtId="0" fontId="32" fillId="0" borderId="0" xfId="28" applyFont="1">
      <alignment vertical="top"/>
      <protection/>
    </xf>
    <xf numFmtId="49" fontId="33" fillId="0" borderId="0" xfId="27" applyFont="1">
      <alignment horizontal="left" vertical="top"/>
      <protection/>
    </xf>
    <xf numFmtId="0" fontId="3" fillId="0" borderId="0" xfId="0" applyFont="1" applyAlignment="1">
      <alignment/>
    </xf>
    <xf numFmtId="0" fontId="10" fillId="0" borderId="0" xfId="0" applyFont="1" applyAlignment="1">
      <alignment/>
    </xf>
    <xf numFmtId="0" fontId="10" fillId="0" borderId="0" xfId="29" applyFont="1" applyAlignment="1">
      <alignment/>
      <protection/>
    </xf>
    <xf numFmtId="0" fontId="10" fillId="0" borderId="0" xfId="28" applyFont="1" applyAlignment="1">
      <alignment vertical="top"/>
      <protection/>
    </xf>
    <xf numFmtId="0" fontId="29" fillId="0" borderId="0" xfId="0" applyFont="1" applyAlignment="1">
      <alignment/>
    </xf>
    <xf numFmtId="0" fontId="29" fillId="0" borderId="0" xfId="0" applyFont="1" applyAlignment="1">
      <alignment/>
    </xf>
    <xf numFmtId="1" fontId="11" fillId="0" borderId="0" xfId="30" applyNumberFormat="1">
      <alignment horizontal="left" vertical="top"/>
      <protection/>
    </xf>
    <xf numFmtId="1" fontId="11" fillId="0" borderId="0" xfId="30" applyNumberFormat="1" applyFont="1">
      <alignment horizontal="left" vertical="top"/>
      <protection/>
    </xf>
    <xf numFmtId="1" fontId="11" fillId="0" borderId="0" xfId="30" applyNumberFormat="1" applyAlignment="1">
      <alignment horizontal="left"/>
      <protection/>
    </xf>
    <xf numFmtId="1" fontId="14" fillId="0" borderId="0" xfId="30" applyNumberFormat="1" applyFont="1">
      <alignment horizontal="left" vertical="top"/>
      <protection/>
    </xf>
    <xf numFmtId="1" fontId="15" fillId="0" borderId="0" xfId="30" applyNumberFormat="1" applyFont="1">
      <alignment horizontal="left" vertical="top"/>
      <protection/>
    </xf>
    <xf numFmtId="44" fontId="1" fillId="0" borderId="0" xfId="0" applyNumberFormat="1" applyFont="1" applyAlignment="1">
      <alignment/>
    </xf>
    <xf numFmtId="0" fontId="7" fillId="0" borderId="0" xfId="59">
      <alignment/>
      <protection/>
    </xf>
    <xf numFmtId="0" fontId="38" fillId="0" borderId="0" xfId="59" applyFont="1" applyAlignment="1">
      <alignment horizontal="center"/>
      <protection/>
    </xf>
    <xf numFmtId="44" fontId="7" fillId="0" borderId="0" xfId="59" applyNumberFormat="1">
      <alignment/>
      <protection/>
    </xf>
    <xf numFmtId="10" fontId="7" fillId="0" borderId="0" xfId="59" applyNumberFormat="1">
      <alignment/>
      <protection/>
    </xf>
    <xf numFmtId="0" fontId="42" fillId="0" borderId="0" xfId="51" applyFont="1" applyAlignment="1" applyProtection="1">
      <alignment/>
      <protection/>
    </xf>
    <xf numFmtId="49" fontId="42" fillId="0" borderId="0" xfId="51" applyNumberFormat="1" applyFont="1" applyAlignment="1" applyProtection="1">
      <alignment horizontal="left" vertical="top"/>
      <protection/>
    </xf>
    <xf numFmtId="44" fontId="82" fillId="35" borderId="0" xfId="0" applyNumberFormat="1" applyFont="1" applyFill="1" applyAlignment="1">
      <alignment horizontal="left" vertical="top"/>
    </xf>
    <xf numFmtId="44" fontId="83" fillId="0" borderId="0" xfId="0" applyNumberFormat="1" applyFont="1" applyAlignment="1">
      <alignment/>
    </xf>
    <xf numFmtId="44" fontId="45" fillId="0" borderId="0" xfId="59" applyNumberFormat="1" applyFont="1" applyBorder="1" applyAlignment="1">
      <alignment horizontal="center"/>
      <protection/>
    </xf>
    <xf numFmtId="10" fontId="45" fillId="0" borderId="0" xfId="59" applyNumberFormat="1" applyFont="1" applyBorder="1" applyAlignment="1">
      <alignment horizontal="center"/>
      <protection/>
    </xf>
    <xf numFmtId="0" fontId="45" fillId="0" borderId="0" xfId="59" applyFont="1" applyBorder="1" applyAlignment="1">
      <alignment horizontal="center"/>
      <protection/>
    </xf>
    <xf numFmtId="0" fontId="7" fillId="0" borderId="0" xfId="59" applyAlignment="1">
      <alignment horizontal="center"/>
      <protection/>
    </xf>
    <xf numFmtId="0" fontId="13" fillId="0" borderId="0" xfId="59" applyFont="1">
      <alignment/>
      <protection/>
    </xf>
    <xf numFmtId="0" fontId="39" fillId="0" borderId="0" xfId="59" applyFont="1" applyBorder="1" applyAlignment="1">
      <alignment horizontal="center" vertical="center" wrapText="1"/>
      <protection/>
    </xf>
    <xf numFmtId="0" fontId="1" fillId="0" borderId="0" xfId="0" applyFont="1" applyBorder="1" applyAlignment="1">
      <alignment horizontal="center" vertical="center" wrapText="1"/>
    </xf>
    <xf numFmtId="44" fontId="43" fillId="0" borderId="12" xfId="59" applyNumberFormat="1" applyFont="1" applyBorder="1" applyAlignment="1">
      <alignment horizontal="center"/>
      <protection/>
    </xf>
    <xf numFmtId="0" fontId="45" fillId="0" borderId="12" xfId="59" applyFont="1" applyBorder="1" applyAlignment="1">
      <alignment horizontal="center"/>
      <protection/>
    </xf>
    <xf numFmtId="44" fontId="45" fillId="0" borderId="13" xfId="59" applyNumberFormat="1" applyFont="1" applyBorder="1" applyAlignment="1">
      <alignment horizontal="center"/>
      <protection/>
    </xf>
    <xf numFmtId="10" fontId="45" fillId="0" borderId="13" xfId="59" applyNumberFormat="1" applyFont="1" applyBorder="1" applyAlignment="1">
      <alignment horizontal="center"/>
      <protection/>
    </xf>
    <xf numFmtId="0" fontId="45" fillId="0" borderId="13" xfId="59" applyFont="1" applyBorder="1" applyAlignment="1">
      <alignment horizontal="center"/>
      <protection/>
    </xf>
    <xf numFmtId="0" fontId="45" fillId="0" borderId="14" xfId="59" applyFont="1" applyBorder="1" applyAlignment="1">
      <alignment horizontal="center"/>
      <protection/>
    </xf>
    <xf numFmtId="0" fontId="45" fillId="0" borderId="0" xfId="59" applyFont="1">
      <alignment/>
      <protection/>
    </xf>
    <xf numFmtId="44" fontId="13" fillId="0" borderId="0" xfId="59" applyNumberFormat="1" applyFont="1">
      <alignment/>
      <protection/>
    </xf>
    <xf numFmtId="10" fontId="13" fillId="0" borderId="0" xfId="59" applyNumberFormat="1" applyFont="1">
      <alignment/>
      <protection/>
    </xf>
    <xf numFmtId="0" fontId="13" fillId="0" borderId="0" xfId="59" applyFont="1" applyAlignment="1">
      <alignment horizontal="center"/>
      <protection/>
    </xf>
    <xf numFmtId="44" fontId="45" fillId="0" borderId="0" xfId="59" applyNumberFormat="1" applyFont="1" applyAlignment="1">
      <alignment horizontal="center"/>
      <protection/>
    </xf>
    <xf numFmtId="10" fontId="45" fillId="0" borderId="0" xfId="59" applyNumberFormat="1" applyFont="1" applyAlignment="1">
      <alignment horizontal="center"/>
      <protection/>
    </xf>
    <xf numFmtId="44" fontId="43" fillId="0" borderId="0" xfId="59" applyNumberFormat="1" applyFont="1">
      <alignment/>
      <protection/>
    </xf>
    <xf numFmtId="0" fontId="13" fillId="0" borderId="15" xfId="59" applyFont="1" applyBorder="1">
      <alignment/>
      <protection/>
    </xf>
    <xf numFmtId="0" fontId="45" fillId="0" borderId="16" xfId="59" applyFont="1" applyBorder="1">
      <alignment/>
      <protection/>
    </xf>
    <xf numFmtId="10" fontId="44" fillId="0" borderId="16" xfId="59" applyNumberFormat="1" applyFont="1" applyBorder="1">
      <alignment/>
      <protection/>
    </xf>
    <xf numFmtId="44" fontId="43" fillId="0" borderId="17" xfId="59" applyNumberFormat="1" applyFont="1" applyBorder="1">
      <alignment/>
      <protection/>
    </xf>
    <xf numFmtId="0" fontId="13" fillId="0" borderId="0" xfId="59" applyFont="1" applyBorder="1">
      <alignment/>
      <protection/>
    </xf>
    <xf numFmtId="0" fontId="13" fillId="0" borderId="18" xfId="59" applyFont="1" applyBorder="1">
      <alignment/>
      <protection/>
    </xf>
    <xf numFmtId="0" fontId="45" fillId="0" borderId="0" xfId="59" applyFont="1" applyBorder="1">
      <alignment/>
      <protection/>
    </xf>
    <xf numFmtId="44" fontId="45" fillId="0" borderId="19" xfId="59" applyNumberFormat="1" applyFont="1" applyBorder="1" applyAlignment="1">
      <alignment horizontal="center"/>
      <protection/>
    </xf>
    <xf numFmtId="10" fontId="45" fillId="0" borderId="19" xfId="59" applyNumberFormat="1" applyFont="1" applyBorder="1" applyAlignment="1">
      <alignment horizontal="center"/>
      <protection/>
    </xf>
    <xf numFmtId="44" fontId="45" fillId="0" borderId="12" xfId="59" applyNumberFormat="1" applyFont="1" applyBorder="1" applyAlignment="1">
      <alignment horizontal="center"/>
      <protection/>
    </xf>
    <xf numFmtId="0" fontId="44" fillId="0" borderId="0" xfId="59" applyFont="1" applyBorder="1">
      <alignment/>
      <protection/>
    </xf>
    <xf numFmtId="10" fontId="13" fillId="0" borderId="0" xfId="59" applyNumberFormat="1" applyFont="1" applyBorder="1">
      <alignment/>
      <protection/>
    </xf>
    <xf numFmtId="0" fontId="13" fillId="0" borderId="12" xfId="59" applyFont="1" applyBorder="1">
      <alignment/>
      <protection/>
    </xf>
    <xf numFmtId="0" fontId="45" fillId="0" borderId="0" xfId="0" applyFont="1" applyAlignment="1">
      <alignment/>
    </xf>
    <xf numFmtId="44" fontId="45" fillId="0" borderId="0" xfId="0" applyNumberFormat="1" applyFont="1" applyAlignment="1">
      <alignment horizontal="center"/>
    </xf>
    <xf numFmtId="10" fontId="45" fillId="0" borderId="0" xfId="0" applyNumberFormat="1" applyFont="1" applyAlignment="1">
      <alignment horizontal="center"/>
    </xf>
    <xf numFmtId="0" fontId="13" fillId="0" borderId="20" xfId="59" applyFont="1" applyBorder="1">
      <alignment/>
      <protection/>
    </xf>
    <xf numFmtId="0" fontId="44" fillId="0" borderId="13" xfId="59" applyFont="1" applyBorder="1">
      <alignment/>
      <protection/>
    </xf>
    <xf numFmtId="10" fontId="13" fillId="0" borderId="0" xfId="59" applyNumberFormat="1" applyFont="1" applyAlignment="1">
      <alignment horizontal="center"/>
      <protection/>
    </xf>
    <xf numFmtId="10" fontId="43" fillId="0" borderId="0" xfId="59" applyNumberFormat="1" applyFont="1" applyAlignment="1">
      <alignment horizontal="center"/>
      <protection/>
    </xf>
    <xf numFmtId="10" fontId="44" fillId="0" borderId="0" xfId="59" applyNumberFormat="1" applyFont="1" applyAlignment="1">
      <alignment horizontal="center"/>
      <protection/>
    </xf>
    <xf numFmtId="44" fontId="13" fillId="0" borderId="0" xfId="59" applyNumberFormat="1" applyFont="1" applyAlignment="1">
      <alignment horizontal="center"/>
      <protection/>
    </xf>
    <xf numFmtId="44" fontId="43" fillId="0" borderId="0" xfId="59" applyNumberFormat="1" applyFont="1" applyAlignment="1">
      <alignment horizontal="center"/>
      <protection/>
    </xf>
    <xf numFmtId="44" fontId="43" fillId="0" borderId="16" xfId="59" applyNumberFormat="1" applyFont="1" applyBorder="1" applyAlignment="1">
      <alignment horizontal="center"/>
      <protection/>
    </xf>
    <xf numFmtId="44" fontId="13" fillId="0" borderId="0" xfId="59" applyNumberFormat="1" applyFont="1" applyBorder="1" applyAlignment="1">
      <alignment horizontal="center"/>
      <protection/>
    </xf>
    <xf numFmtId="44" fontId="13" fillId="0" borderId="0" xfId="59" applyNumberFormat="1" applyFont="1" applyAlignment="1">
      <alignment horizontal="right"/>
      <protection/>
    </xf>
    <xf numFmtId="44" fontId="43" fillId="0" borderId="0" xfId="59" applyNumberFormat="1" applyFont="1" applyAlignment="1">
      <alignment horizontal="right"/>
      <protection/>
    </xf>
    <xf numFmtId="0" fontId="13" fillId="0" borderId="0" xfId="59" applyFont="1" applyAlignment="1">
      <alignment horizontal="right"/>
      <protection/>
    </xf>
    <xf numFmtId="44" fontId="43" fillId="0" borderId="16" xfId="59" applyNumberFormat="1" applyFont="1" applyBorder="1" applyAlignment="1">
      <alignment horizontal="right"/>
      <protection/>
    </xf>
    <xf numFmtId="44" fontId="45" fillId="0" borderId="21" xfId="59" applyNumberFormat="1" applyFont="1" applyBorder="1" applyAlignment="1">
      <alignment horizontal="right"/>
      <protection/>
    </xf>
    <xf numFmtId="0" fontId="13" fillId="0" borderId="0" xfId="59" applyFont="1" applyBorder="1" applyAlignment="1">
      <alignment horizontal="right"/>
      <protection/>
    </xf>
    <xf numFmtId="44" fontId="1" fillId="0" borderId="0" xfId="0" applyNumberFormat="1" applyFont="1" applyAlignment="1">
      <alignment horizontal="center"/>
    </xf>
    <xf numFmtId="0" fontId="0" fillId="0" borderId="0" xfId="0" applyAlignment="1">
      <alignment horizontal="center"/>
    </xf>
    <xf numFmtId="2" fontId="11" fillId="0" borderId="0" xfId="30" applyNumberFormat="1" applyFont="1">
      <alignment horizontal="left" vertical="top"/>
      <protection/>
    </xf>
    <xf numFmtId="2" fontId="11" fillId="0" borderId="0" xfId="30" applyNumberFormat="1">
      <alignment horizontal="left" vertical="top"/>
      <protection/>
    </xf>
    <xf numFmtId="2" fontId="11" fillId="0" borderId="0" xfId="30" applyNumberFormat="1" applyAlignment="1">
      <alignment horizontal="left"/>
      <protection/>
    </xf>
    <xf numFmtId="2" fontId="0" fillId="0" borderId="0" xfId="0" applyNumberFormat="1" applyAlignment="1">
      <alignment/>
    </xf>
    <xf numFmtId="2" fontId="12" fillId="0" borderId="0" xfId="31" applyNumberFormat="1">
      <alignment horizontal="left"/>
      <protection/>
    </xf>
    <xf numFmtId="2" fontId="11" fillId="0" borderId="0" xfId="30" applyNumberFormat="1" applyFont="1" applyAlignment="1">
      <alignment horizontal="left"/>
      <protection/>
    </xf>
    <xf numFmtId="180" fontId="0" fillId="0" borderId="0" xfId="0" applyNumberFormat="1" applyAlignment="1">
      <alignment horizontal="center"/>
    </xf>
    <xf numFmtId="180" fontId="84" fillId="0" borderId="0" xfId="0" applyNumberFormat="1" applyFont="1" applyAlignment="1">
      <alignment horizontal="center"/>
    </xf>
    <xf numFmtId="180" fontId="85" fillId="0" borderId="0" xfId="0" applyNumberFormat="1" applyFont="1" applyAlignment="1">
      <alignment horizontal="center"/>
    </xf>
    <xf numFmtId="180" fontId="85" fillId="0" borderId="0" xfId="0" applyNumberFormat="1" applyFont="1" applyFill="1" applyAlignment="1">
      <alignment horizontal="center"/>
    </xf>
    <xf numFmtId="180" fontId="86" fillId="0" borderId="0" xfId="0" applyNumberFormat="1" applyFont="1" applyAlignment="1" applyProtection="1">
      <alignment horizontal="center"/>
      <protection locked="0"/>
    </xf>
    <xf numFmtId="180" fontId="86" fillId="0" borderId="0" xfId="0" applyNumberFormat="1" applyFont="1" applyAlignment="1" applyProtection="1">
      <alignment horizontal="center" vertical="top"/>
      <protection locked="0"/>
    </xf>
    <xf numFmtId="183" fontId="43" fillId="0" borderId="0" xfId="59" applyNumberFormat="1" applyFont="1" applyBorder="1" applyAlignment="1">
      <alignment horizontal="center"/>
      <protection/>
    </xf>
    <xf numFmtId="184" fontId="44" fillId="0" borderId="0" xfId="59" applyNumberFormat="1" applyFont="1" applyBorder="1" applyAlignment="1">
      <alignment horizontal="center"/>
      <protection/>
    </xf>
    <xf numFmtId="183" fontId="43" fillId="0" borderId="0" xfId="59" applyNumberFormat="1" applyFont="1" applyBorder="1" applyAlignment="1">
      <alignment horizontal="right"/>
      <protection/>
    </xf>
    <xf numFmtId="2" fontId="45" fillId="0" borderId="0" xfId="59" applyNumberFormat="1" applyFont="1" applyAlignment="1">
      <alignment horizontal="center"/>
      <protection/>
    </xf>
    <xf numFmtId="0" fontId="39" fillId="0" borderId="0" xfId="59" applyFont="1" applyAlignment="1">
      <alignment horizontal="center"/>
      <protection/>
    </xf>
    <xf numFmtId="0" fontId="1" fillId="0" borderId="0" xfId="0" applyFont="1" applyAlignment="1">
      <alignment horizontal="center"/>
    </xf>
    <xf numFmtId="0" fontId="1" fillId="0" borderId="0" xfId="0" applyFont="1" applyAlignment="1">
      <alignment/>
    </xf>
    <xf numFmtId="0" fontId="7" fillId="0" borderId="0" xfId="0" applyFont="1" applyAlignment="1">
      <alignment/>
    </xf>
    <xf numFmtId="0" fontId="0" fillId="0" borderId="0" xfId="0" applyAlignment="1">
      <alignment/>
    </xf>
    <xf numFmtId="0" fontId="39" fillId="0" borderId="0" xfId="0" applyFont="1" applyAlignment="1">
      <alignment/>
    </xf>
    <xf numFmtId="0" fontId="39" fillId="0" borderId="0" xfId="0" applyFont="1" applyAlignment="1">
      <alignment/>
    </xf>
    <xf numFmtId="0" fontId="39" fillId="0" borderId="0" xfId="0" applyFont="1" applyAlignment="1">
      <alignment horizontal="center"/>
    </xf>
    <xf numFmtId="0" fontId="87" fillId="36" borderId="0" xfId="59" applyFont="1" applyFill="1" applyAlignment="1">
      <alignment horizontal="center"/>
      <protection/>
    </xf>
    <xf numFmtId="2" fontId="86" fillId="0" borderId="0" xfId="0" applyNumberFormat="1" applyFont="1" applyAlignment="1" applyProtection="1">
      <alignment horizontal="center"/>
      <protection locked="0"/>
    </xf>
    <xf numFmtId="2" fontId="86" fillId="0" borderId="0" xfId="0" applyNumberFormat="1" applyFont="1" applyAlignment="1">
      <alignment horizontal="center"/>
    </xf>
    <xf numFmtId="2" fontId="85" fillId="0" borderId="0" xfId="0" applyNumberFormat="1" applyFont="1" applyFill="1" applyAlignment="1">
      <alignment horizontal="center"/>
    </xf>
    <xf numFmtId="2" fontId="86" fillId="0" borderId="0" xfId="0" applyNumberFormat="1" applyFont="1" applyFill="1" applyAlignment="1" applyProtection="1">
      <alignment horizontal="center"/>
      <protection locked="0"/>
    </xf>
    <xf numFmtId="2" fontId="86" fillId="0" borderId="0" xfId="51" applyNumberFormat="1" applyFont="1" applyBorder="1" applyAlignment="1" applyProtection="1">
      <alignment horizontal="center"/>
      <protection/>
    </xf>
    <xf numFmtId="2" fontId="88" fillId="0" borderId="0" xfId="51" applyNumberFormat="1" applyFont="1" applyAlignment="1" applyProtection="1">
      <alignment horizontal="center"/>
      <protection/>
    </xf>
    <xf numFmtId="2" fontId="39" fillId="0" borderId="0" xfId="0" applyNumberFormat="1" applyFont="1" applyAlignment="1">
      <alignment/>
    </xf>
    <xf numFmtId="2" fontId="86" fillId="37" borderId="0" xfId="0" applyNumberFormat="1" applyFont="1" applyFill="1" applyAlignment="1">
      <alignment horizontal="center"/>
    </xf>
    <xf numFmtId="0" fontId="0" fillId="37" borderId="0" xfId="0" applyFill="1" applyAlignment="1">
      <alignment/>
    </xf>
    <xf numFmtId="2" fontId="86" fillId="35" borderId="0" xfId="0" applyNumberFormat="1" applyFont="1" applyFill="1" applyAlignment="1">
      <alignment horizontal="center"/>
    </xf>
    <xf numFmtId="44" fontId="13" fillId="37" borderId="0" xfId="59" applyNumberFormat="1" applyFont="1" applyFill="1" applyAlignment="1">
      <alignment horizontal="center"/>
      <protection/>
    </xf>
    <xf numFmtId="0" fontId="45" fillId="0" borderId="22" xfId="59" applyFont="1" applyBorder="1" applyAlignment="1">
      <alignment horizontal="center" vertical="center" wrapText="1"/>
      <protection/>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Hyperlink" xfId="51"/>
    <cellStyle name="Lien hypertexte 2" xfId="52"/>
    <cellStyle name="Followed Hyperlink" xfId="53"/>
    <cellStyle name="Monétaire 2" xfId="54"/>
    <cellStyle name="Monétaire 2 2" xfId="55"/>
    <cellStyle name="Monétaire 3" xfId="56"/>
    <cellStyle name="Monétaire_Exercice de revision numéro 1" xfId="57"/>
    <cellStyle name="Neutre" xfId="58"/>
    <cellStyle name="Normal 2" xfId="59"/>
    <cellStyle name="Normal 2 2" xfId="60"/>
    <cellStyle name="Normal 2 2 2" xfId="61"/>
    <cellStyle name="Note" xfId="62"/>
    <cellStyle name="Pourcentage 2" xfId="63"/>
    <cellStyle name="Satisfaisant" xfId="64"/>
    <cellStyle name="Sortie" xfId="65"/>
    <cellStyle name="Texte explicatif" xfId="66"/>
    <cellStyle name="Titre" xfId="67"/>
    <cellStyle name="Titre " xfId="68"/>
    <cellStyle name="Titre 1" xfId="69"/>
    <cellStyle name="Titre 2" xfId="70"/>
    <cellStyle name="Titre 3" xfId="71"/>
    <cellStyle name="Titre 4" xfId="72"/>
    <cellStyle name="Total" xfId="73"/>
    <cellStyle name="Vérification" xfId="74"/>
    <cellStyle name="Vérification de cellule" xfId="7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000000"/>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72727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1057275</xdr:colOff>
      <xdr:row>51</xdr:row>
      <xdr:rowOff>76200</xdr:rowOff>
    </xdr:from>
    <xdr:to>
      <xdr:col>3</xdr:col>
      <xdr:colOff>4029075</xdr:colOff>
      <xdr:row>54</xdr:row>
      <xdr:rowOff>66675</xdr:rowOff>
    </xdr:to>
    <xdr:pic>
      <xdr:nvPicPr>
        <xdr:cNvPr id="1" name="Picture 5" descr="269_cita_0"/>
        <xdr:cNvPicPr preferRelativeResize="1">
          <a:picLocks noChangeAspect="1"/>
        </xdr:cNvPicPr>
      </xdr:nvPicPr>
      <xdr:blipFill>
        <a:blip r:embed="rId1"/>
        <a:stretch>
          <a:fillRect/>
        </a:stretch>
      </xdr:blipFill>
      <xdr:spPr>
        <a:xfrm>
          <a:off x="1943100" y="9001125"/>
          <a:ext cx="29718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1104900</xdr:colOff>
      <xdr:row>23</xdr:row>
      <xdr:rowOff>114300</xdr:rowOff>
    </xdr:from>
    <xdr:to>
      <xdr:col>2</xdr:col>
      <xdr:colOff>4257675</xdr:colOff>
      <xdr:row>25</xdr:row>
      <xdr:rowOff>504825</xdr:rowOff>
    </xdr:to>
    <xdr:pic>
      <xdr:nvPicPr>
        <xdr:cNvPr id="1" name="Picture 11" descr="269_cita_0"/>
        <xdr:cNvPicPr preferRelativeResize="1">
          <a:picLocks noChangeAspect="1"/>
        </xdr:cNvPicPr>
      </xdr:nvPicPr>
      <xdr:blipFill>
        <a:blip r:embed="rId1"/>
        <a:stretch>
          <a:fillRect/>
        </a:stretch>
      </xdr:blipFill>
      <xdr:spPr>
        <a:xfrm>
          <a:off x="2514600" y="4714875"/>
          <a:ext cx="3152775" cy="733425"/>
        </a:xfrm>
        <a:prstGeom prst="rect">
          <a:avLst/>
        </a:prstGeom>
        <a:noFill/>
        <a:ln w="9525" cmpd="sng">
          <a:noFill/>
        </a:ln>
      </xdr:spPr>
    </xdr:pic>
    <xdr:clientData/>
  </xdr:twoCellAnchor>
  <xdr:oneCellAnchor>
    <xdr:from>
      <xdr:col>3</xdr:col>
      <xdr:colOff>581025</xdr:colOff>
      <xdr:row>14</xdr:row>
      <xdr:rowOff>200025</xdr:rowOff>
    </xdr:from>
    <xdr:ext cx="85725" cy="200025"/>
    <xdr:sp fLocksText="0">
      <xdr:nvSpPr>
        <xdr:cNvPr id="2" name="Text Box 12"/>
        <xdr:cNvSpPr txBox="1">
          <a:spLocks noChangeArrowheads="1"/>
        </xdr:cNvSpPr>
      </xdr:nvSpPr>
      <xdr:spPr>
        <a:xfrm>
          <a:off x="6419850" y="3143250"/>
          <a:ext cx="85725" cy="200025"/>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233;rici\Hiver%202017\Budget%20et%20indicateurs%20de%20performance%20(430-763-Me)\LE%20755\Budget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Calendrier 2017"/>
      <sheetName val="Heures d'opé 2017"/>
      <sheetName val="Achalandage 2017"/>
      <sheetName val="UmA (food) 2017"/>
      <sheetName val="PmO (food) 2017"/>
      <sheetName val="DmA (food) 2017 "/>
      <sheetName val="Demande jour (food)"/>
      <sheetName val="Demande totale (food)  2017"/>
      <sheetName val="UmA (beverage) 2017 (2)"/>
      <sheetName val="PmO (beverage) 2017 (2)"/>
      <sheetName val="DmA (beverage) 2017  (2)"/>
      <sheetName val="Demande jour (beverage) (2)"/>
      <sheetName val="Demande totale (beverage)  2017"/>
      <sheetName val="Le 755 MASTER"/>
      <sheetName val="Calcul CmO et PmO"/>
      <sheetName val="Liste des MP(AS)"/>
      <sheetName val="Ragout de boeuf"/>
      <sheetName val="Entrées_monde"/>
      <sheetName val="Salades et potages"/>
      <sheetName val="Burger et sandwich)"/>
      <sheetName val="Pizza"/>
      <sheetName val="Les saveurs du monde (1)"/>
      <sheetName val="Les saveurs du monde (2)"/>
      <sheetName val="Gâteries"/>
      <sheetName val="Coût marchandises vendues"/>
      <sheetName val="Salaire (F+G) 2"/>
      <sheetName val="F+G Salaires"/>
      <sheetName val="Frais Occupation "/>
      <sheetName val="Amortissement"/>
      <sheetName val="Coûts directs d'exploitation"/>
      <sheetName val="Musique et divertissement"/>
      <sheetName val="Marketing "/>
      <sheetName val="Service publics "/>
      <sheetName val="Frais d'administration "/>
      <sheetName val="Entretien et réparations"/>
      <sheetName val="Frais Financiers"/>
      <sheetName val="Autres revenus"/>
      <sheetName val="Ind. de performance"/>
      <sheetName val="Bilan de départ"/>
      <sheetName val="Cycle comptable"/>
      <sheetName val="Bilan de fermeture (2)"/>
      <sheetName val="Essai - Budget"/>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hyperlink" Target="http://www.hrimag.com/Le-calcul-du-prix-moyen-offert-PmO"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121"/>
  <sheetViews>
    <sheetView tabSelected="1" zoomScale="110" zoomScaleNormal="110" zoomScalePageLayoutView="0" workbookViewId="0" topLeftCell="A1">
      <selection activeCell="A1" sqref="A1"/>
    </sheetView>
  </sheetViews>
  <sheetFormatPr defaultColWidth="10.625" defaultRowHeight="12.75"/>
  <cols>
    <col min="1" max="1" width="5.375" style="45" customWidth="1"/>
    <col min="2" max="2" width="3.625" style="45" customWidth="1"/>
    <col min="3" max="3" width="69.00390625" style="45" bestFit="1" customWidth="1"/>
    <col min="4" max="4" width="52.125" style="45" bestFit="1" customWidth="1"/>
    <col min="5" max="5" width="21.625" style="45" bestFit="1" customWidth="1"/>
    <col min="6" max="6" width="30.125" style="45" bestFit="1" customWidth="1"/>
    <col min="7" max="7" width="47.50390625" style="45" bestFit="1" customWidth="1"/>
    <col min="8" max="8" width="4.375" style="45" customWidth="1"/>
    <col min="9" max="9" width="3.875" style="45" customWidth="1"/>
    <col min="10" max="10" width="65.00390625" style="45" customWidth="1"/>
    <col min="11" max="11" width="10.625" style="45" customWidth="1"/>
    <col min="12" max="12" width="5.00390625" style="45" customWidth="1"/>
    <col min="13" max="13" width="2.50390625" style="45" customWidth="1"/>
    <col min="14" max="14" width="1.4921875" style="45" customWidth="1"/>
    <col min="15" max="15" width="7.00390625" style="45" customWidth="1"/>
    <col min="16" max="17" width="1.625" style="45" customWidth="1"/>
    <col min="18" max="18" width="4.625" style="45" customWidth="1"/>
    <col min="19" max="16384" width="10.625" style="45" customWidth="1"/>
  </cols>
  <sheetData>
    <row r="1" ht="12.75">
      <c r="K1" s="56"/>
    </row>
    <row r="2" spans="3:11" ht="21.75">
      <c r="C2" s="130" t="s">
        <v>80</v>
      </c>
      <c r="K2" s="56"/>
    </row>
    <row r="3" spans="3:11" ht="22.5" thickBot="1">
      <c r="C3" s="46"/>
      <c r="K3" s="56"/>
    </row>
    <row r="4" spans="3:11" ht="22.5" thickTop="1">
      <c r="C4" s="46"/>
      <c r="D4" s="142" t="s">
        <v>58</v>
      </c>
      <c r="E4" s="142" t="s">
        <v>59</v>
      </c>
      <c r="F4" s="142" t="s">
        <v>60</v>
      </c>
      <c r="G4" s="142" t="s">
        <v>57</v>
      </c>
      <c r="H4" s="58"/>
      <c r="K4" s="56"/>
    </row>
    <row r="5" spans="3:11" ht="21.75">
      <c r="C5" s="46"/>
      <c r="D5" s="143"/>
      <c r="E5" s="145"/>
      <c r="F5" s="145"/>
      <c r="G5" s="145"/>
      <c r="H5" s="59"/>
      <c r="K5" s="56"/>
    </row>
    <row r="6" spans="4:11" ht="16.5" customHeight="1" thickBot="1">
      <c r="D6" s="144"/>
      <c r="E6" s="146"/>
      <c r="F6" s="146"/>
      <c r="G6" s="146"/>
      <c r="H6" s="59"/>
      <c r="K6" s="56"/>
    </row>
    <row r="7" spans="1:11" ht="13.5" thickTop="1">
      <c r="A7" s="45" t="s">
        <v>0</v>
      </c>
      <c r="D7" s="47"/>
      <c r="E7" s="47"/>
      <c r="F7" s="48"/>
      <c r="K7" s="56"/>
    </row>
    <row r="8" spans="1:11" ht="15.75">
      <c r="A8" s="57"/>
      <c r="B8" s="57"/>
      <c r="C8" s="66" t="str">
        <f>+Pizza!D3</f>
        <v>Pizzas</v>
      </c>
      <c r="D8" s="67"/>
      <c r="E8" s="67"/>
      <c r="F8" s="68"/>
      <c r="G8" s="57"/>
      <c r="H8" s="57"/>
      <c r="I8" s="57"/>
      <c r="J8" s="57"/>
      <c r="K8" s="69"/>
    </row>
    <row r="9" spans="1:11" ht="15.75">
      <c r="A9" s="57">
        <v>1</v>
      </c>
      <c r="B9" s="57">
        <v>1</v>
      </c>
      <c r="C9" s="57" t="str">
        <f>+Pizza!D17</f>
        <v>Indienne</v>
      </c>
      <c r="D9" s="94">
        <f>0.25*E9</f>
        <v>3.75</v>
      </c>
      <c r="E9" s="94">
        <f>Pizza!F17</f>
        <v>15</v>
      </c>
      <c r="F9" s="91">
        <f aca="true" t="shared" si="0" ref="F9:F15">D9/E9</f>
        <v>0.25</v>
      </c>
      <c r="G9" s="98">
        <f aca="true" t="shared" si="1" ref="G9:G15">E9-D9</f>
        <v>11.25</v>
      </c>
      <c r="H9" s="67"/>
      <c r="I9" s="57"/>
      <c r="J9" s="66" t="s">
        <v>61</v>
      </c>
      <c r="K9" s="70">
        <f>D15</f>
        <v>3.6503533333333333</v>
      </c>
    </row>
    <row r="10" spans="1:11" ht="15.75">
      <c r="A10" s="57">
        <v>2</v>
      </c>
      <c r="B10" s="57">
        <v>2</v>
      </c>
      <c r="C10" s="57" t="str">
        <f>+Pizza!D22</f>
        <v>Italienne (La Margherita)</v>
      </c>
      <c r="D10" s="94">
        <f>0.25*E10</f>
        <v>3.125</v>
      </c>
      <c r="E10" s="94">
        <f>Pizza!F22</f>
        <v>12.5</v>
      </c>
      <c r="F10" s="91">
        <f t="shared" si="0"/>
        <v>0.25</v>
      </c>
      <c r="G10" s="98">
        <f t="shared" si="1"/>
        <v>9.375</v>
      </c>
      <c r="H10" s="67"/>
      <c r="I10" s="57"/>
      <c r="J10" s="66" t="s">
        <v>62</v>
      </c>
      <c r="K10" s="70">
        <f>E15</f>
        <v>14.583333333333334</v>
      </c>
    </row>
    <row r="11" spans="1:11" ht="15.75">
      <c r="A11" s="57">
        <v>3</v>
      </c>
      <c r="B11" s="57">
        <v>3</v>
      </c>
      <c r="C11" s="57" t="str">
        <f>+Pizza!D35</f>
        <v>Méditerranéenne </v>
      </c>
      <c r="D11" s="94">
        <f>0.251695*E11</f>
        <v>4.02712</v>
      </c>
      <c r="E11" s="94">
        <f>Pizza!F35</f>
        <v>16</v>
      </c>
      <c r="F11" s="91">
        <f t="shared" si="0"/>
        <v>0.251695</v>
      </c>
      <c r="G11" s="98">
        <f t="shared" si="1"/>
        <v>11.97288</v>
      </c>
      <c r="H11" s="67"/>
      <c r="I11" s="57"/>
      <c r="J11" s="66" t="s">
        <v>64</v>
      </c>
      <c r="K11" s="71">
        <f>F15</f>
        <v>0.25030994285714286</v>
      </c>
    </row>
    <row r="12" spans="1:11" ht="15.75">
      <c r="A12" s="57">
        <v>4</v>
      </c>
      <c r="B12" s="57">
        <v>4</v>
      </c>
      <c r="C12" s="57" t="str">
        <f>+Pizza!D40</f>
        <v>Corleone</v>
      </c>
      <c r="D12" s="94">
        <f>0.25*E12</f>
        <v>3.75</v>
      </c>
      <c r="E12" s="94">
        <f>Pizza!F40</f>
        <v>15</v>
      </c>
      <c r="F12" s="91">
        <f t="shared" si="0"/>
        <v>0.25</v>
      </c>
      <c r="G12" s="98">
        <f t="shared" si="1"/>
        <v>11.25</v>
      </c>
      <c r="H12" s="67"/>
      <c r="I12" s="57"/>
      <c r="J12" s="66" t="s">
        <v>63</v>
      </c>
      <c r="K12" s="70">
        <f>G15</f>
        <v>10.93298</v>
      </c>
    </row>
    <row r="13" spans="1:12" ht="15.75">
      <c r="A13" s="57">
        <v>5</v>
      </c>
      <c r="B13" s="57">
        <v>5</v>
      </c>
      <c r="C13" s="57" t="str">
        <f>+Pizza!D45</f>
        <v>New Yorkaise </v>
      </c>
      <c r="D13" s="94">
        <f>0.25*E13</f>
        <v>3.5</v>
      </c>
      <c r="E13" s="94">
        <f>Pizza!F45</f>
        <v>14</v>
      </c>
      <c r="F13" s="91">
        <f t="shared" si="0"/>
        <v>0.25</v>
      </c>
      <c r="G13" s="98">
        <f t="shared" si="1"/>
        <v>10.5</v>
      </c>
      <c r="H13" s="67"/>
      <c r="I13" s="57"/>
      <c r="J13" s="66" t="s">
        <v>74</v>
      </c>
      <c r="K13" s="121">
        <f>E15/D15</f>
        <v>3.995047054805654</v>
      </c>
      <c r="L13" s="122" t="s">
        <v>75</v>
      </c>
    </row>
    <row r="14" spans="1:11" ht="15">
      <c r="A14" s="57">
        <v>6</v>
      </c>
      <c r="B14" s="57">
        <v>6</v>
      </c>
      <c r="C14" s="57" t="str">
        <f>+Pizza!D49</f>
        <v>Suédoise </v>
      </c>
      <c r="D14" s="94">
        <f>0.25*E14</f>
        <v>3.75</v>
      </c>
      <c r="E14" s="94">
        <f>Pizza!F49</f>
        <v>15</v>
      </c>
      <c r="F14" s="91">
        <f t="shared" si="0"/>
        <v>0.25</v>
      </c>
      <c r="G14" s="98">
        <f t="shared" si="1"/>
        <v>11.25</v>
      </c>
      <c r="H14" s="67"/>
      <c r="I14" s="57"/>
      <c r="J14" s="57"/>
      <c r="K14" s="69"/>
    </row>
    <row r="15" spans="1:11" ht="17.25">
      <c r="A15" s="57"/>
      <c r="B15" s="57"/>
      <c r="C15" s="66" t="s">
        <v>69</v>
      </c>
      <c r="D15" s="95">
        <f>SUM(D9:D14)/B14</f>
        <v>3.6503533333333333</v>
      </c>
      <c r="E15" s="95">
        <f>SUM(E9:E14)/B14</f>
        <v>14.583333333333334</v>
      </c>
      <c r="F15" s="92">
        <f t="shared" si="0"/>
        <v>0.25030994285714286</v>
      </c>
      <c r="G15" s="99">
        <f t="shared" si="1"/>
        <v>10.93298</v>
      </c>
      <c r="H15" s="72"/>
      <c r="I15" s="57"/>
      <c r="J15" s="57"/>
      <c r="K15" s="69"/>
    </row>
    <row r="16" spans="1:11" ht="15">
      <c r="A16" s="57" t="s">
        <v>0</v>
      </c>
      <c r="B16" s="57"/>
      <c r="C16" s="57"/>
      <c r="D16" s="94"/>
      <c r="E16" s="94"/>
      <c r="F16" s="91"/>
      <c r="G16" s="100"/>
      <c r="H16" s="57"/>
      <c r="I16" s="57"/>
      <c r="J16" s="57"/>
      <c r="K16" s="69"/>
    </row>
    <row r="17" spans="1:11" ht="15.75">
      <c r="A17" s="57"/>
      <c r="B17" s="57"/>
      <c r="C17" s="66" t="str">
        <f>+Gâteries!C1</f>
        <v>Gâteries juste pour le plaisir</v>
      </c>
      <c r="D17" s="94"/>
      <c r="E17" s="94"/>
      <c r="F17" s="91"/>
      <c r="G17" s="100"/>
      <c r="H17" s="57"/>
      <c r="I17" s="57"/>
      <c r="J17" s="57"/>
      <c r="K17" s="69"/>
    </row>
    <row r="18" spans="1:11" ht="15.75">
      <c r="A18" s="57">
        <v>7</v>
      </c>
      <c r="B18" s="57">
        <v>1</v>
      </c>
      <c r="C18" s="57" t="str">
        <f>+Gâteries!C5</f>
        <v>Tiramisu de grand-maman Corleone </v>
      </c>
      <c r="D18" s="94">
        <f>0.32*E18</f>
        <v>2.56</v>
      </c>
      <c r="E18" s="94">
        <f>Gâteries!E5</f>
        <v>8</v>
      </c>
      <c r="F18" s="91">
        <f>D18/E18</f>
        <v>0.32</v>
      </c>
      <c r="G18" s="98">
        <f>E18-D18</f>
        <v>5.4399999999999995</v>
      </c>
      <c r="H18" s="67"/>
      <c r="I18" s="57"/>
      <c r="J18" s="66" t="s">
        <v>61</v>
      </c>
      <c r="K18" s="70">
        <f>D22</f>
        <v>2.48</v>
      </c>
    </row>
    <row r="19" spans="1:11" ht="15.75">
      <c r="A19" s="57">
        <v>8</v>
      </c>
      <c r="B19" s="57">
        <v>2</v>
      </c>
      <c r="C19" s="57" t="str">
        <f>+Gâteries!C11</f>
        <v>Le Belge</v>
      </c>
      <c r="D19" s="94">
        <f>0.32*E19</f>
        <v>2.88</v>
      </c>
      <c r="E19" s="94">
        <f>Gâteries!E11</f>
        <v>9</v>
      </c>
      <c r="F19" s="91">
        <f>D19/E19</f>
        <v>0.32</v>
      </c>
      <c r="G19" s="98">
        <f>E19-D19</f>
        <v>6.12</v>
      </c>
      <c r="H19" s="67"/>
      <c r="I19" s="57"/>
      <c r="J19" s="66" t="s">
        <v>62</v>
      </c>
      <c r="K19" s="70">
        <f>E22</f>
        <v>7.75</v>
      </c>
    </row>
    <row r="20" spans="1:11" ht="15.75">
      <c r="A20" s="57">
        <v>9</v>
      </c>
      <c r="B20" s="57">
        <v>3</v>
      </c>
      <c r="C20" s="57" t="str">
        <f>+Gâteries!C15</f>
        <v>Crème brûlée au Bailey's </v>
      </c>
      <c r="D20" s="94">
        <f>0.32*E20</f>
        <v>1.92</v>
      </c>
      <c r="E20" s="94">
        <f>Gâteries!E15</f>
        <v>6</v>
      </c>
      <c r="F20" s="91">
        <f>D20/E20</f>
        <v>0.32</v>
      </c>
      <c r="G20" s="98">
        <f>E20-D20</f>
        <v>4.08</v>
      </c>
      <c r="H20" s="67"/>
      <c r="I20" s="57"/>
      <c r="J20" s="66" t="s">
        <v>64</v>
      </c>
      <c r="K20" s="71">
        <f>F22</f>
        <v>0.32</v>
      </c>
    </row>
    <row r="21" spans="1:11" ht="15.75">
      <c r="A21" s="57">
        <v>10</v>
      </c>
      <c r="B21" s="57">
        <v>4</v>
      </c>
      <c r="C21" s="57" t="str">
        <f>+Gâteries!C19</f>
        <v>Le New-Yorkais</v>
      </c>
      <c r="D21" s="94">
        <f>0.32*E21</f>
        <v>2.56</v>
      </c>
      <c r="E21" s="94">
        <f>Gâteries!E19</f>
        <v>8</v>
      </c>
      <c r="F21" s="91">
        <f>D21/E21</f>
        <v>0.32</v>
      </c>
      <c r="G21" s="98">
        <f>E21-D21</f>
        <v>5.4399999999999995</v>
      </c>
      <c r="H21" s="67"/>
      <c r="I21" s="57"/>
      <c r="J21" s="66" t="s">
        <v>63</v>
      </c>
      <c r="K21" s="70">
        <f>G22</f>
        <v>5.27</v>
      </c>
    </row>
    <row r="22" spans="1:12" ht="17.25">
      <c r="A22" s="57"/>
      <c r="B22" s="57"/>
      <c r="C22" s="66" t="s">
        <v>69</v>
      </c>
      <c r="D22" s="95">
        <f>SUM(D18:D21)/B21</f>
        <v>2.48</v>
      </c>
      <c r="E22" s="95">
        <f>SUM(E18:E21)/B21</f>
        <v>7.75</v>
      </c>
      <c r="F22" s="93">
        <f>D22/E22</f>
        <v>0.32</v>
      </c>
      <c r="G22" s="99">
        <f>E22-D22</f>
        <v>5.27</v>
      </c>
      <c r="H22" s="72"/>
      <c r="I22" s="57"/>
      <c r="J22" s="66" t="s">
        <v>74</v>
      </c>
      <c r="K22" s="121">
        <f>E22/D22</f>
        <v>3.125</v>
      </c>
      <c r="L22" s="122" t="s">
        <v>75</v>
      </c>
    </row>
    <row r="23" spans="1:11" ht="15.75" thickBot="1">
      <c r="A23" s="57"/>
      <c r="B23" s="57"/>
      <c r="C23" s="57"/>
      <c r="D23" s="94"/>
      <c r="E23" s="94"/>
      <c r="F23" s="68"/>
      <c r="G23" s="100"/>
      <c r="H23" s="57"/>
      <c r="I23" s="57"/>
      <c r="J23" s="57"/>
      <c r="K23" s="69"/>
    </row>
    <row r="24" spans="1:19" ht="18.75" thickBot="1" thickTop="1">
      <c r="A24" s="57"/>
      <c r="B24" s="73"/>
      <c r="C24" s="74"/>
      <c r="D24" s="96"/>
      <c r="E24" s="96"/>
      <c r="F24" s="75"/>
      <c r="G24" s="101"/>
      <c r="H24" s="76"/>
      <c r="I24" s="77"/>
      <c r="J24" s="57"/>
      <c r="K24" s="57"/>
      <c r="L24"/>
      <c r="M24"/>
      <c r="N24"/>
      <c r="O24"/>
      <c r="P24"/>
      <c r="Q24"/>
      <c r="R24"/>
      <c r="S24"/>
    </row>
    <row r="25" spans="1:19" ht="17.25" thickBot="1" thickTop="1">
      <c r="A25" s="57"/>
      <c r="B25" s="78"/>
      <c r="C25" s="79"/>
      <c r="D25" s="80" t="s">
        <v>55</v>
      </c>
      <c r="E25" s="80" t="s">
        <v>51</v>
      </c>
      <c r="F25" s="81" t="s">
        <v>72</v>
      </c>
      <c r="G25" s="102" t="s">
        <v>52</v>
      </c>
      <c r="H25" s="82"/>
      <c r="I25" s="77"/>
      <c r="J25" s="57"/>
      <c r="K25" s="57"/>
      <c r="L25"/>
      <c r="M25"/>
      <c r="N25"/>
      <c r="O25"/>
      <c r="P25"/>
      <c r="Q25"/>
      <c r="R25"/>
      <c r="S25"/>
    </row>
    <row r="26" spans="1:19" ht="16.5" thickTop="1">
      <c r="A26" s="57"/>
      <c r="B26" s="78"/>
      <c r="C26" s="83" t="s">
        <v>73</v>
      </c>
      <c r="D26" s="97"/>
      <c r="E26" s="97"/>
      <c r="F26" s="84"/>
      <c r="G26" s="103"/>
      <c r="H26" s="85"/>
      <c r="I26" s="77"/>
      <c r="J26" s="86" t="s">
        <v>65</v>
      </c>
      <c r="K26" s="87">
        <f>D27</f>
        <v>3.1822119999999994</v>
      </c>
      <c r="L26"/>
      <c r="M26"/>
      <c r="N26"/>
      <c r="O26"/>
      <c r="P26"/>
      <c r="Q26"/>
      <c r="R26"/>
      <c r="S26"/>
    </row>
    <row r="27" spans="1:19" ht="17.25">
      <c r="A27" s="57"/>
      <c r="B27" s="78"/>
      <c r="C27" s="79" t="s">
        <v>71</v>
      </c>
      <c r="D27" s="118">
        <f>+(D9+D10+D11+D12+D13+D14+D18+D19+D20+D21)/$A$21</f>
        <v>3.1822119999999994</v>
      </c>
      <c r="E27" s="118">
        <f>+(E9+E10+E11+E12+E13+E14+E18+E19+E20+E21)/$A$21</f>
        <v>11.85</v>
      </c>
      <c r="F27" s="119">
        <f>D27/E27</f>
        <v>0.26854109704641344</v>
      </c>
      <c r="G27" s="120">
        <f>E27-D27</f>
        <v>8.667788</v>
      </c>
      <c r="H27" s="60"/>
      <c r="I27" s="77"/>
      <c r="J27" s="86" t="s">
        <v>66</v>
      </c>
      <c r="K27" s="87">
        <f>E27</f>
        <v>11.85</v>
      </c>
      <c r="L27"/>
      <c r="M27"/>
      <c r="N27"/>
      <c r="O27"/>
      <c r="P27"/>
      <c r="Q27"/>
      <c r="R27"/>
      <c r="S27"/>
    </row>
    <row r="28" spans="1:19" ht="15.75">
      <c r="A28" s="57"/>
      <c r="B28" s="78"/>
      <c r="C28" s="77"/>
      <c r="D28" s="53"/>
      <c r="E28" s="53"/>
      <c r="F28" s="54"/>
      <c r="G28" s="55"/>
      <c r="H28" s="61"/>
      <c r="I28" s="77"/>
      <c r="J28" s="86" t="s">
        <v>68</v>
      </c>
      <c r="K28" s="88">
        <f>F27</f>
        <v>0.26854109704641344</v>
      </c>
      <c r="L28"/>
      <c r="M28"/>
      <c r="N28"/>
      <c r="O28"/>
      <c r="P28"/>
      <c r="Q28"/>
      <c r="R28"/>
      <c r="S28"/>
    </row>
    <row r="29" spans="1:19" ht="16.5" thickBot="1">
      <c r="A29" s="57"/>
      <c r="B29" s="89"/>
      <c r="C29" s="90"/>
      <c r="D29" s="62"/>
      <c r="E29" s="62"/>
      <c r="F29" s="63"/>
      <c r="G29" s="64"/>
      <c r="H29" s="65"/>
      <c r="I29" s="77"/>
      <c r="J29" s="86" t="s">
        <v>67</v>
      </c>
      <c r="K29" s="87">
        <f>G27</f>
        <v>8.667788</v>
      </c>
      <c r="L29"/>
      <c r="M29"/>
      <c r="N29"/>
      <c r="O29"/>
      <c r="P29"/>
      <c r="Q29"/>
      <c r="R29"/>
      <c r="S29"/>
    </row>
    <row r="30" spans="1:19" ht="16.5" thickTop="1">
      <c r="A30" s="57"/>
      <c r="B30" s="57"/>
      <c r="C30" s="57"/>
      <c r="D30" s="57"/>
      <c r="E30" s="57" t="s">
        <v>0</v>
      </c>
      <c r="F30" s="57"/>
      <c r="G30" s="57"/>
      <c r="H30" s="57"/>
      <c r="I30" s="57"/>
      <c r="J30" s="86" t="s">
        <v>74</v>
      </c>
      <c r="K30" s="87">
        <f>E27/D27</f>
        <v>3.7238248111690866</v>
      </c>
      <c r="L30" s="123" t="s">
        <v>75</v>
      </c>
      <c r="M30"/>
      <c r="N30"/>
      <c r="O30"/>
      <c r="P30"/>
      <c r="Q30"/>
      <c r="R30"/>
      <c r="S30"/>
    </row>
    <row r="31" spans="1:19" ht="15.75">
      <c r="A31" s="57"/>
      <c r="B31" s="57"/>
      <c r="C31" s="57"/>
      <c r="D31" s="67"/>
      <c r="E31" s="67"/>
      <c r="F31" s="57"/>
      <c r="G31" s="57"/>
      <c r="H31" s="57"/>
      <c r="I31" s="57"/>
      <c r="J31" s="86"/>
      <c r="K31" s="88"/>
      <c r="L31"/>
      <c r="M31"/>
      <c r="N31"/>
      <c r="O31"/>
      <c r="P31"/>
      <c r="Q31"/>
      <c r="R31"/>
      <c r="S31"/>
    </row>
    <row r="32" spans="3:11" ht="21.75">
      <c r="C32" s="130" t="s">
        <v>81</v>
      </c>
      <c r="K32" s="56"/>
    </row>
    <row r="33" spans="3:11" ht="22.5" thickBot="1">
      <c r="C33" s="46"/>
      <c r="K33" s="56"/>
    </row>
    <row r="34" spans="3:11" ht="22.5" thickTop="1">
      <c r="C34" s="46"/>
      <c r="D34" s="142" t="s">
        <v>58</v>
      </c>
      <c r="E34" s="142" t="s">
        <v>59</v>
      </c>
      <c r="F34" s="142" t="s">
        <v>60</v>
      </c>
      <c r="G34" s="142" t="s">
        <v>57</v>
      </c>
      <c r="H34" s="58"/>
      <c r="K34" s="56"/>
    </row>
    <row r="35" spans="3:11" ht="21.75">
      <c r="C35" s="46"/>
      <c r="D35" s="143"/>
      <c r="E35" s="145"/>
      <c r="F35" s="145"/>
      <c r="G35" s="145"/>
      <c r="H35" s="59"/>
      <c r="K35" s="56"/>
    </row>
    <row r="36" spans="4:11" ht="13.5" thickBot="1">
      <c r="D36" s="144"/>
      <c r="E36" s="146"/>
      <c r="F36" s="146"/>
      <c r="G36" s="146"/>
      <c r="H36" s="59"/>
      <c r="K36" s="56"/>
    </row>
    <row r="37" spans="1:11" ht="13.5" thickTop="1">
      <c r="A37" s="45" t="s">
        <v>0</v>
      </c>
      <c r="D37" s="47"/>
      <c r="E37" s="47"/>
      <c r="F37" s="48"/>
      <c r="K37" s="56"/>
    </row>
    <row r="38" spans="1:11" ht="15.75">
      <c r="A38" s="57"/>
      <c r="B38" s="57"/>
      <c r="C38" s="66" t="str">
        <f aca="true" t="shared" si="2" ref="C38:C44">C8</f>
        <v>Pizzas</v>
      </c>
      <c r="D38" s="67"/>
      <c r="E38" s="67"/>
      <c r="F38" s="68"/>
      <c r="G38" s="57"/>
      <c r="H38" s="57"/>
      <c r="I38" s="57"/>
      <c r="J38" s="57"/>
      <c r="K38" s="69"/>
    </row>
    <row r="39" spans="1:11" ht="15.75">
      <c r="A39" s="57">
        <v>1</v>
      </c>
      <c r="B39" s="57">
        <v>1</v>
      </c>
      <c r="C39" s="57" t="str">
        <f t="shared" si="2"/>
        <v>Indienne</v>
      </c>
      <c r="D39" s="94">
        <f aca="true" t="shared" si="3" ref="D39:D44">D9</f>
        <v>3.75</v>
      </c>
      <c r="E39" s="141">
        <f>Pizza!G17</f>
        <v>15.25</v>
      </c>
      <c r="F39" s="91">
        <f aca="true" t="shared" si="4" ref="F39:F45">D39/E39</f>
        <v>0.2459016393442623</v>
      </c>
      <c r="G39" s="98">
        <f aca="true" t="shared" si="5" ref="G39:G45">E39-D39</f>
        <v>11.5</v>
      </c>
      <c r="H39" s="67"/>
      <c r="I39" s="57"/>
      <c r="J39" s="66" t="s">
        <v>61</v>
      </c>
      <c r="K39" s="70">
        <f>D45</f>
        <v>3.6503533333333333</v>
      </c>
    </row>
    <row r="40" spans="1:11" ht="15.75">
      <c r="A40" s="57">
        <v>2</v>
      </c>
      <c r="B40" s="57">
        <v>2</v>
      </c>
      <c r="C40" s="57" t="str">
        <f t="shared" si="2"/>
        <v>Italienne (La Margherita)</v>
      </c>
      <c r="D40" s="94">
        <f t="shared" si="3"/>
        <v>3.125</v>
      </c>
      <c r="E40" s="94">
        <f>Pizza!G22</f>
        <v>12.5</v>
      </c>
      <c r="F40" s="91">
        <f t="shared" si="4"/>
        <v>0.25</v>
      </c>
      <c r="G40" s="98">
        <f t="shared" si="5"/>
        <v>9.375</v>
      </c>
      <c r="H40" s="67"/>
      <c r="I40" s="57"/>
      <c r="J40" s="66" t="s">
        <v>62</v>
      </c>
      <c r="K40" s="70">
        <f>E45</f>
        <v>14.666666666666666</v>
      </c>
    </row>
    <row r="41" spans="1:11" ht="15.75">
      <c r="A41" s="57">
        <v>3</v>
      </c>
      <c r="B41" s="57">
        <v>3</v>
      </c>
      <c r="C41" s="57" t="str">
        <f t="shared" si="2"/>
        <v>Méditerranéenne </v>
      </c>
      <c r="D41" s="94">
        <f>D11</f>
        <v>4.02712</v>
      </c>
      <c r="E41" s="94">
        <f>Pizza!G35</f>
        <v>16</v>
      </c>
      <c r="F41" s="91">
        <f t="shared" si="4"/>
        <v>0.251695</v>
      </c>
      <c r="G41" s="98">
        <f t="shared" si="5"/>
        <v>11.97288</v>
      </c>
      <c r="H41" s="67"/>
      <c r="I41" s="57"/>
      <c r="J41" s="66" t="s">
        <v>64</v>
      </c>
      <c r="K41" s="71">
        <f>F45</f>
        <v>0.2488877272727273</v>
      </c>
    </row>
    <row r="42" spans="1:11" ht="15.75">
      <c r="A42" s="57">
        <v>4</v>
      </c>
      <c r="B42" s="57">
        <v>4</v>
      </c>
      <c r="C42" s="57" t="str">
        <f t="shared" si="2"/>
        <v>Corleone</v>
      </c>
      <c r="D42" s="94">
        <f t="shared" si="3"/>
        <v>3.75</v>
      </c>
      <c r="E42" s="141">
        <f>Pizza!G40</f>
        <v>15.25</v>
      </c>
      <c r="F42" s="91">
        <f t="shared" si="4"/>
        <v>0.2459016393442623</v>
      </c>
      <c r="G42" s="98">
        <f t="shared" si="5"/>
        <v>11.5</v>
      </c>
      <c r="H42" s="67"/>
      <c r="I42" s="57"/>
      <c r="J42" s="66" t="s">
        <v>63</v>
      </c>
      <c r="K42" s="70">
        <f>G45</f>
        <v>11.016313333333333</v>
      </c>
    </row>
    <row r="43" spans="1:12" ht="15.75">
      <c r="A43" s="57">
        <v>5</v>
      </c>
      <c r="B43" s="57">
        <v>5</v>
      </c>
      <c r="C43" s="57" t="str">
        <f t="shared" si="2"/>
        <v>New Yorkaise </v>
      </c>
      <c r="D43" s="94">
        <f t="shared" si="3"/>
        <v>3.5</v>
      </c>
      <c r="E43" s="94">
        <f>Pizza!G45</f>
        <v>14</v>
      </c>
      <c r="F43" s="91">
        <f t="shared" si="4"/>
        <v>0.25</v>
      </c>
      <c r="G43" s="98">
        <f t="shared" si="5"/>
        <v>10.5</v>
      </c>
      <c r="H43" s="67"/>
      <c r="I43" s="57"/>
      <c r="J43" s="66" t="s">
        <v>74</v>
      </c>
      <c r="K43" s="121">
        <f>E45/D45</f>
        <v>4.017875895118829</v>
      </c>
      <c r="L43" s="122" t="s">
        <v>75</v>
      </c>
    </row>
    <row r="44" spans="1:11" ht="15">
      <c r="A44" s="57">
        <v>6</v>
      </c>
      <c r="B44" s="57">
        <v>6</v>
      </c>
      <c r="C44" s="57" t="str">
        <f t="shared" si="2"/>
        <v>Suédoise </v>
      </c>
      <c r="D44" s="94">
        <f t="shared" si="3"/>
        <v>3.75</v>
      </c>
      <c r="E44" s="94">
        <f>Pizza!G49</f>
        <v>15</v>
      </c>
      <c r="F44" s="91">
        <f t="shared" si="4"/>
        <v>0.25</v>
      </c>
      <c r="G44" s="98">
        <f t="shared" si="5"/>
        <v>11.25</v>
      </c>
      <c r="H44" s="67"/>
      <c r="I44" s="57"/>
      <c r="J44" s="57"/>
      <c r="K44" s="69"/>
    </row>
    <row r="45" spans="1:11" ht="17.25">
      <c r="A45" s="57"/>
      <c r="B45" s="57"/>
      <c r="C45" s="66" t="s">
        <v>69</v>
      </c>
      <c r="D45" s="95">
        <f>SUM(D39:D44)/B44</f>
        <v>3.6503533333333333</v>
      </c>
      <c r="E45" s="95">
        <f>SUM(E39:E44)/B44</f>
        <v>14.666666666666666</v>
      </c>
      <c r="F45" s="92">
        <f t="shared" si="4"/>
        <v>0.2488877272727273</v>
      </c>
      <c r="G45" s="99">
        <f t="shared" si="5"/>
        <v>11.016313333333333</v>
      </c>
      <c r="H45" s="72"/>
      <c r="I45" s="57"/>
      <c r="J45" s="57"/>
      <c r="K45" s="69"/>
    </row>
    <row r="46" spans="1:11" ht="15">
      <c r="A46" s="57" t="s">
        <v>0</v>
      </c>
      <c r="B46" s="57"/>
      <c r="C46" s="57"/>
      <c r="D46" s="94"/>
      <c r="E46" s="94"/>
      <c r="F46" s="91"/>
      <c r="G46" s="100"/>
      <c r="H46" s="57"/>
      <c r="I46" s="57"/>
      <c r="J46" s="57"/>
      <c r="K46" s="69"/>
    </row>
    <row r="47" spans="1:11" ht="15.75">
      <c r="A47" s="57"/>
      <c r="B47" s="57"/>
      <c r="C47" s="66" t="str">
        <f>C17</f>
        <v>Gâteries juste pour le plaisir</v>
      </c>
      <c r="D47" s="94"/>
      <c r="E47" s="94"/>
      <c r="F47" s="91"/>
      <c r="G47" s="100"/>
      <c r="H47" s="57"/>
      <c r="I47" s="57"/>
      <c r="J47" s="57"/>
      <c r="K47" s="69"/>
    </row>
    <row r="48" spans="1:11" ht="15.75">
      <c r="A48" s="57">
        <v>7</v>
      </c>
      <c r="B48" s="57">
        <v>1</v>
      </c>
      <c r="C48" s="57" t="str">
        <f>C18</f>
        <v>Tiramisu de grand-maman Corleone </v>
      </c>
      <c r="D48" s="94">
        <f aca="true" t="shared" si="6" ref="D48:E51">D18</f>
        <v>2.56</v>
      </c>
      <c r="E48" s="94">
        <f t="shared" si="6"/>
        <v>8</v>
      </c>
      <c r="F48" s="91">
        <f>D48/E48</f>
        <v>0.32</v>
      </c>
      <c r="G48" s="98">
        <f>E48-D48</f>
        <v>5.4399999999999995</v>
      </c>
      <c r="H48" s="67"/>
      <c r="I48" s="57"/>
      <c r="J48" s="66" t="s">
        <v>61</v>
      </c>
      <c r="K48" s="70">
        <f>D52</f>
        <v>2.48</v>
      </c>
    </row>
    <row r="49" spans="1:11" ht="15.75">
      <c r="A49" s="57">
        <v>8</v>
      </c>
      <c r="B49" s="57">
        <v>2</v>
      </c>
      <c r="C49" s="57" t="str">
        <f>C19</f>
        <v>Le Belge</v>
      </c>
      <c r="D49" s="94">
        <f t="shared" si="6"/>
        <v>2.88</v>
      </c>
      <c r="E49" s="94">
        <f t="shared" si="6"/>
        <v>9</v>
      </c>
      <c r="F49" s="91">
        <f>D49/E49</f>
        <v>0.32</v>
      </c>
      <c r="G49" s="98">
        <f>E49-D49</f>
        <v>6.12</v>
      </c>
      <c r="H49" s="67"/>
      <c r="I49" s="57"/>
      <c r="J49" s="66" t="s">
        <v>62</v>
      </c>
      <c r="K49" s="70">
        <f>E52</f>
        <v>7.75</v>
      </c>
    </row>
    <row r="50" spans="1:11" ht="15.75">
      <c r="A50" s="57">
        <v>9</v>
      </c>
      <c r="B50" s="57">
        <v>3</v>
      </c>
      <c r="C50" s="57" t="str">
        <f>C20</f>
        <v>Crème brûlée au Bailey's </v>
      </c>
      <c r="D50" s="94">
        <f t="shared" si="6"/>
        <v>1.92</v>
      </c>
      <c r="E50" s="94">
        <f t="shared" si="6"/>
        <v>6</v>
      </c>
      <c r="F50" s="91">
        <f>D50/E50</f>
        <v>0.32</v>
      </c>
      <c r="G50" s="98">
        <f>E50-D50</f>
        <v>4.08</v>
      </c>
      <c r="H50" s="67"/>
      <c r="I50" s="57"/>
      <c r="J50" s="66" t="s">
        <v>64</v>
      </c>
      <c r="K50" s="71">
        <f>F52</f>
        <v>0.32</v>
      </c>
    </row>
    <row r="51" spans="1:11" ht="15.75">
      <c r="A51" s="57">
        <v>10</v>
      </c>
      <c r="B51" s="57">
        <v>4</v>
      </c>
      <c r="C51" s="57" t="str">
        <f>C21</f>
        <v>Le New-Yorkais</v>
      </c>
      <c r="D51" s="94">
        <f t="shared" si="6"/>
        <v>2.56</v>
      </c>
      <c r="E51" s="94">
        <f t="shared" si="6"/>
        <v>8</v>
      </c>
      <c r="F51" s="91">
        <f>D51/E51</f>
        <v>0.32</v>
      </c>
      <c r="G51" s="98">
        <f>E51-D51</f>
        <v>5.4399999999999995</v>
      </c>
      <c r="H51" s="67"/>
      <c r="I51" s="57"/>
      <c r="J51" s="66" t="s">
        <v>63</v>
      </c>
      <c r="K51" s="70">
        <f>G52</f>
        <v>5.27</v>
      </c>
    </row>
    <row r="52" spans="1:12" ht="17.25">
      <c r="A52" s="57"/>
      <c r="B52" s="57"/>
      <c r="C52" s="66" t="s">
        <v>69</v>
      </c>
      <c r="D52" s="95">
        <f>SUM(D48:D51)/B51</f>
        <v>2.48</v>
      </c>
      <c r="E52" s="95">
        <f>SUM(E48:E51)/B51</f>
        <v>7.75</v>
      </c>
      <c r="F52" s="93">
        <f>D52/E52</f>
        <v>0.32</v>
      </c>
      <c r="G52" s="99">
        <f>E52-D52</f>
        <v>5.27</v>
      </c>
      <c r="H52" s="72"/>
      <c r="I52" s="57"/>
      <c r="J52" s="66" t="s">
        <v>74</v>
      </c>
      <c r="K52" s="121">
        <f>E52/D52</f>
        <v>3.125</v>
      </c>
      <c r="L52" s="122" t="s">
        <v>75</v>
      </c>
    </row>
    <row r="53" spans="1:11" ht="15.75" thickBot="1">
      <c r="A53" s="57"/>
      <c r="B53" s="57"/>
      <c r="C53" s="57"/>
      <c r="D53" s="94"/>
      <c r="E53" s="94"/>
      <c r="F53" s="68"/>
      <c r="G53" s="100"/>
      <c r="H53" s="57"/>
      <c r="I53" s="57"/>
      <c r="J53" s="57"/>
      <c r="K53" s="69"/>
    </row>
    <row r="54" spans="1:14" ht="18.75" thickBot="1" thickTop="1">
      <c r="A54" s="57"/>
      <c r="B54" s="73"/>
      <c r="C54" s="74"/>
      <c r="D54" s="96"/>
      <c r="E54" s="96"/>
      <c r="F54" s="75"/>
      <c r="G54" s="101"/>
      <c r="H54" s="76"/>
      <c r="I54" s="77"/>
      <c r="J54" s="86" t="s">
        <v>65</v>
      </c>
      <c r="K54" s="87">
        <f>D57</f>
        <v>3.1822119999999994</v>
      </c>
      <c r="L54"/>
      <c r="M54"/>
      <c r="N54"/>
    </row>
    <row r="55" spans="1:14" ht="17.25" thickBot="1" thickTop="1">
      <c r="A55" s="57"/>
      <c r="B55" s="78"/>
      <c r="C55" s="79"/>
      <c r="D55" s="80" t="s">
        <v>55</v>
      </c>
      <c r="E55" s="80" t="s">
        <v>51</v>
      </c>
      <c r="F55" s="81" t="s">
        <v>72</v>
      </c>
      <c r="G55" s="102" t="s">
        <v>52</v>
      </c>
      <c r="H55" s="82"/>
      <c r="I55" s="77"/>
      <c r="J55" s="86" t="s">
        <v>66</v>
      </c>
      <c r="K55" s="87">
        <f>E57</f>
        <v>11.9</v>
      </c>
      <c r="L55"/>
      <c r="M55"/>
      <c r="N55"/>
    </row>
    <row r="56" spans="1:14" ht="16.5" thickTop="1">
      <c r="A56" s="57"/>
      <c r="B56" s="78"/>
      <c r="C56" s="83" t="s">
        <v>73</v>
      </c>
      <c r="D56" s="97"/>
      <c r="E56" s="97"/>
      <c r="F56" s="84"/>
      <c r="G56" s="103"/>
      <c r="H56" s="85"/>
      <c r="I56" s="77"/>
      <c r="J56" s="86" t="s">
        <v>68</v>
      </c>
      <c r="K56" s="88">
        <f>F57</f>
        <v>0.26741277310924366</v>
      </c>
      <c r="L56"/>
      <c r="M56"/>
      <c r="N56"/>
    </row>
    <row r="57" spans="1:14" ht="17.25">
      <c r="A57" s="57"/>
      <c r="B57" s="78"/>
      <c r="C57" s="79" t="s">
        <v>71</v>
      </c>
      <c r="D57" s="118">
        <f>+(D39+D40+D41+D42+D43+D44+D48+D49+D50+D51)/$A$51</f>
        <v>3.1822119999999994</v>
      </c>
      <c r="E57" s="118">
        <f>+(E39+E40+E41+E42+E43+E44+E48+E49+E50+E51)/$A$21</f>
        <v>11.9</v>
      </c>
      <c r="F57" s="119">
        <f>D57/E57</f>
        <v>0.26741277310924366</v>
      </c>
      <c r="G57" s="120">
        <f>E57-D57</f>
        <v>8.717788</v>
      </c>
      <c r="H57" s="60"/>
      <c r="I57" s="77"/>
      <c r="J57" s="86" t="s">
        <v>67</v>
      </c>
      <c r="K57" s="87">
        <f>G57</f>
        <v>8.717788</v>
      </c>
      <c r="L57"/>
      <c r="M57"/>
      <c r="N57"/>
    </row>
    <row r="58" spans="1:14" ht="15.75">
      <c r="A58" s="57"/>
      <c r="B58" s="78"/>
      <c r="C58" s="77"/>
      <c r="D58" s="53"/>
      <c r="E58" s="53"/>
      <c r="F58" s="54"/>
      <c r="G58" s="55"/>
      <c r="H58" s="61"/>
      <c r="I58" s="77"/>
      <c r="J58" s="86" t="s">
        <v>74</v>
      </c>
      <c r="K58" s="87">
        <f>E57/D57</f>
        <v>3.739537152144484</v>
      </c>
      <c r="L58" s="123" t="s">
        <v>75</v>
      </c>
      <c r="M58"/>
      <c r="N58"/>
    </row>
    <row r="59" spans="1:14" ht="16.5" thickBot="1">
      <c r="A59" s="57"/>
      <c r="B59" s="89"/>
      <c r="C59" s="90"/>
      <c r="D59" s="62"/>
      <c r="E59" s="62"/>
      <c r="F59" s="63"/>
      <c r="G59" s="64"/>
      <c r="H59" s="65"/>
      <c r="I59" s="77"/>
      <c r="M59"/>
      <c r="N59"/>
    </row>
    <row r="60" spans="1:14" ht="15.75" thickTop="1">
      <c r="A60" s="57"/>
      <c r="B60" s="57"/>
      <c r="C60" s="57"/>
      <c r="D60" s="57"/>
      <c r="E60" s="57" t="s">
        <v>0</v>
      </c>
      <c r="F60" s="57"/>
      <c r="G60" s="57"/>
      <c r="H60" s="57"/>
      <c r="I60" s="57"/>
      <c r="M60"/>
      <c r="N60"/>
    </row>
    <row r="61" spans="1:14" ht="15.75">
      <c r="A61" s="57"/>
      <c r="B61" s="57"/>
      <c r="C61" s="57"/>
      <c r="D61" s="67"/>
      <c r="E61" s="67"/>
      <c r="F61" s="57"/>
      <c r="G61" s="57"/>
      <c r="H61" s="57"/>
      <c r="I61" s="57"/>
      <c r="J61" s="86"/>
      <c r="K61" s="88"/>
      <c r="L61"/>
      <c r="M61"/>
      <c r="N61"/>
    </row>
    <row r="62" spans="3:11" ht="21.75">
      <c r="C62" s="130" t="s">
        <v>82</v>
      </c>
      <c r="K62" s="56"/>
    </row>
    <row r="63" spans="3:11" ht="22.5" thickBot="1">
      <c r="C63" s="46"/>
      <c r="K63" s="56"/>
    </row>
    <row r="64" spans="3:11" ht="22.5" thickTop="1">
      <c r="C64" s="46"/>
      <c r="D64" s="142" t="s">
        <v>58</v>
      </c>
      <c r="E64" s="142" t="s">
        <v>59</v>
      </c>
      <c r="F64" s="142" t="s">
        <v>60</v>
      </c>
      <c r="G64" s="142" t="s">
        <v>57</v>
      </c>
      <c r="H64" s="58"/>
      <c r="K64" s="56"/>
    </row>
    <row r="65" spans="3:11" ht="21.75">
      <c r="C65" s="46"/>
      <c r="D65" s="143"/>
      <c r="E65" s="145"/>
      <c r="F65" s="145"/>
      <c r="G65" s="145"/>
      <c r="H65" s="59"/>
      <c r="K65" s="56"/>
    </row>
    <row r="66" spans="4:11" ht="13.5" thickBot="1">
      <c r="D66" s="144"/>
      <c r="E66" s="146"/>
      <c r="F66" s="146"/>
      <c r="G66" s="146"/>
      <c r="H66" s="59"/>
      <c r="K66" s="56"/>
    </row>
    <row r="67" spans="1:11" ht="13.5" thickTop="1">
      <c r="A67" s="45" t="s">
        <v>0</v>
      </c>
      <c r="D67" s="47"/>
      <c r="E67" s="47"/>
      <c r="F67" s="48"/>
      <c r="K67" s="56"/>
    </row>
    <row r="68" spans="1:11" ht="15.75">
      <c r="A68" s="57"/>
      <c r="B68" s="57"/>
      <c r="C68" s="66" t="str">
        <f aca="true" t="shared" si="7" ref="C68:C74">C38</f>
        <v>Pizzas</v>
      </c>
      <c r="D68" s="67"/>
      <c r="E68" s="67"/>
      <c r="F68" s="68"/>
      <c r="G68" s="57"/>
      <c r="H68" s="57"/>
      <c r="I68" s="57"/>
      <c r="J68" s="57"/>
      <c r="K68" s="69"/>
    </row>
    <row r="69" spans="1:11" ht="15.75">
      <c r="A69" s="57">
        <v>1</v>
      </c>
      <c r="B69" s="57">
        <v>1</v>
      </c>
      <c r="C69" s="57" t="str">
        <f t="shared" si="7"/>
        <v>Indienne</v>
      </c>
      <c r="D69" s="94">
        <f aca="true" t="shared" si="8" ref="D69:D74">D39</f>
        <v>3.75</v>
      </c>
      <c r="E69" s="94">
        <f>Pizza!H17</f>
        <v>15.25</v>
      </c>
      <c r="F69" s="91">
        <f aca="true" t="shared" si="9" ref="F69:F75">D69/E69</f>
        <v>0.2459016393442623</v>
      </c>
      <c r="G69" s="98">
        <f aca="true" t="shared" si="10" ref="G69:G75">E69-D69</f>
        <v>11.5</v>
      </c>
      <c r="H69" s="67"/>
      <c r="I69" s="57"/>
      <c r="J69" s="66" t="s">
        <v>61</v>
      </c>
      <c r="K69" s="70">
        <f>D75</f>
        <v>3.6503533333333333</v>
      </c>
    </row>
    <row r="70" spans="1:11" ht="15.75">
      <c r="A70" s="57">
        <v>2</v>
      </c>
      <c r="B70" s="57">
        <v>2</v>
      </c>
      <c r="C70" s="57" t="str">
        <f t="shared" si="7"/>
        <v>Italienne (La Margherita)</v>
      </c>
      <c r="D70" s="94">
        <f t="shared" si="8"/>
        <v>3.125</v>
      </c>
      <c r="E70" s="141">
        <f>Pizza!H22</f>
        <v>12.75</v>
      </c>
      <c r="F70" s="91">
        <f t="shared" si="9"/>
        <v>0.24509803921568626</v>
      </c>
      <c r="G70" s="98">
        <f t="shared" si="10"/>
        <v>9.625</v>
      </c>
      <c r="H70" s="67"/>
      <c r="I70" s="57"/>
      <c r="J70" s="66" t="s">
        <v>62</v>
      </c>
      <c r="K70" s="70">
        <f>E75</f>
        <v>14.75</v>
      </c>
    </row>
    <row r="71" spans="1:11" ht="15.75">
      <c r="A71" s="57">
        <v>3</v>
      </c>
      <c r="B71" s="57">
        <v>3</v>
      </c>
      <c r="C71" s="57" t="str">
        <f t="shared" si="7"/>
        <v>Méditerranéenne </v>
      </c>
      <c r="D71" s="94">
        <f t="shared" si="8"/>
        <v>4.02712</v>
      </c>
      <c r="E71" s="94">
        <f>Pizza!H35</f>
        <v>16</v>
      </c>
      <c r="F71" s="91">
        <f t="shared" si="9"/>
        <v>0.251695</v>
      </c>
      <c r="G71" s="98">
        <f t="shared" si="10"/>
        <v>11.97288</v>
      </c>
      <c r="H71" s="67"/>
      <c r="I71" s="57"/>
      <c r="J71" s="66" t="s">
        <v>64</v>
      </c>
      <c r="K71" s="71">
        <f>F75</f>
        <v>0.24748158192090394</v>
      </c>
    </row>
    <row r="72" spans="1:11" ht="15.75">
      <c r="A72" s="57">
        <v>4</v>
      </c>
      <c r="B72" s="57">
        <v>4</v>
      </c>
      <c r="C72" s="57" t="str">
        <f t="shared" si="7"/>
        <v>Corleone</v>
      </c>
      <c r="D72" s="94">
        <f t="shared" si="8"/>
        <v>3.75</v>
      </c>
      <c r="E72" s="94">
        <f>Pizza!H40</f>
        <v>15.25</v>
      </c>
      <c r="F72" s="91">
        <f t="shared" si="9"/>
        <v>0.2459016393442623</v>
      </c>
      <c r="G72" s="98">
        <f t="shared" si="10"/>
        <v>11.5</v>
      </c>
      <c r="H72" s="67"/>
      <c r="I72" s="57"/>
      <c r="J72" s="66" t="s">
        <v>63</v>
      </c>
      <c r="K72" s="70">
        <f>G75</f>
        <v>11.099646666666667</v>
      </c>
    </row>
    <row r="73" spans="1:12" ht="15.75">
      <c r="A73" s="57">
        <v>5</v>
      </c>
      <c r="B73" s="57">
        <v>5</v>
      </c>
      <c r="C73" s="57" t="str">
        <f t="shared" si="7"/>
        <v>New Yorkaise </v>
      </c>
      <c r="D73" s="94">
        <f t="shared" si="8"/>
        <v>3.5</v>
      </c>
      <c r="E73" s="141">
        <f>Pizza!H45</f>
        <v>14.25</v>
      </c>
      <c r="F73" s="91">
        <f t="shared" si="9"/>
        <v>0.24561403508771928</v>
      </c>
      <c r="G73" s="98">
        <f t="shared" si="10"/>
        <v>10.75</v>
      </c>
      <c r="H73" s="67"/>
      <c r="I73" s="57"/>
      <c r="J73" s="66" t="s">
        <v>74</v>
      </c>
      <c r="K73" s="121">
        <f>E75/D75</f>
        <v>4.040704735432004</v>
      </c>
      <c r="L73" s="122" t="s">
        <v>75</v>
      </c>
    </row>
    <row r="74" spans="1:11" ht="15">
      <c r="A74" s="57">
        <v>6</v>
      </c>
      <c r="B74" s="57">
        <v>6</v>
      </c>
      <c r="C74" s="57" t="str">
        <f t="shared" si="7"/>
        <v>Suédoise </v>
      </c>
      <c r="D74" s="94">
        <f t="shared" si="8"/>
        <v>3.75</v>
      </c>
      <c r="E74" s="94">
        <f>Pizza!H49</f>
        <v>15</v>
      </c>
      <c r="F74" s="91">
        <f t="shared" si="9"/>
        <v>0.25</v>
      </c>
      <c r="G74" s="98">
        <f t="shared" si="10"/>
        <v>11.25</v>
      </c>
      <c r="H74" s="67"/>
      <c r="I74" s="57"/>
      <c r="J74" s="57"/>
      <c r="K74" s="69"/>
    </row>
    <row r="75" spans="1:11" ht="17.25">
      <c r="A75" s="57"/>
      <c r="B75" s="57"/>
      <c r="C75" s="66" t="s">
        <v>69</v>
      </c>
      <c r="D75" s="95">
        <f>SUM(D69:D74)/B74</f>
        <v>3.6503533333333333</v>
      </c>
      <c r="E75" s="95">
        <f>SUM(E69:E74)/B74</f>
        <v>14.75</v>
      </c>
      <c r="F75" s="92">
        <f t="shared" si="9"/>
        <v>0.24748158192090394</v>
      </c>
      <c r="G75" s="99">
        <f t="shared" si="10"/>
        <v>11.099646666666667</v>
      </c>
      <c r="H75" s="72"/>
      <c r="I75" s="57"/>
      <c r="J75" s="57"/>
      <c r="K75" s="69"/>
    </row>
    <row r="76" spans="1:11" ht="15">
      <c r="A76" s="57" t="s">
        <v>0</v>
      </c>
      <c r="B76" s="57"/>
      <c r="C76" s="57"/>
      <c r="D76" s="94"/>
      <c r="E76" s="94"/>
      <c r="F76" s="91"/>
      <c r="G76" s="100"/>
      <c r="H76" s="57"/>
      <c r="I76" s="57"/>
      <c r="J76" s="57"/>
      <c r="K76" s="69"/>
    </row>
    <row r="77" spans="1:11" ht="15.75">
      <c r="A77" s="57"/>
      <c r="B77" s="57"/>
      <c r="C77" s="66" t="str">
        <f>C47</f>
        <v>Gâteries juste pour le plaisir</v>
      </c>
      <c r="D77" s="94"/>
      <c r="E77" s="94"/>
      <c r="F77" s="91"/>
      <c r="G77" s="100"/>
      <c r="H77" s="57"/>
      <c r="I77" s="57"/>
      <c r="J77" s="57"/>
      <c r="K77" s="69"/>
    </row>
    <row r="78" spans="1:11" ht="15.75">
      <c r="A78" s="57">
        <v>7</v>
      </c>
      <c r="B78" s="57">
        <v>1</v>
      </c>
      <c r="C78" s="57" t="str">
        <f>C48</f>
        <v>Tiramisu de grand-maman Corleone </v>
      </c>
      <c r="D78" s="94">
        <f aca="true" t="shared" si="11" ref="D78:E81">D48</f>
        <v>2.56</v>
      </c>
      <c r="E78" s="94">
        <f t="shared" si="11"/>
        <v>8</v>
      </c>
      <c r="F78" s="91">
        <f>D78/E78</f>
        <v>0.32</v>
      </c>
      <c r="G78" s="98">
        <f>E78-D78</f>
        <v>5.4399999999999995</v>
      </c>
      <c r="H78" s="67"/>
      <c r="I78" s="57"/>
      <c r="J78" s="66" t="s">
        <v>61</v>
      </c>
      <c r="K78" s="70">
        <f>D82</f>
        <v>2.48</v>
      </c>
    </row>
    <row r="79" spans="1:11" ht="15.75">
      <c r="A79" s="57">
        <v>8</v>
      </c>
      <c r="B79" s="57">
        <v>2</v>
      </c>
      <c r="C79" s="57" t="str">
        <f>C49</f>
        <v>Le Belge</v>
      </c>
      <c r="D79" s="94">
        <f t="shared" si="11"/>
        <v>2.88</v>
      </c>
      <c r="E79" s="94">
        <f t="shared" si="11"/>
        <v>9</v>
      </c>
      <c r="F79" s="91">
        <f>D79/E79</f>
        <v>0.32</v>
      </c>
      <c r="G79" s="98">
        <f>E79-D79</f>
        <v>6.12</v>
      </c>
      <c r="H79" s="67"/>
      <c r="I79" s="57"/>
      <c r="J79" s="66" t="s">
        <v>62</v>
      </c>
      <c r="K79" s="70">
        <f>E82</f>
        <v>7.75</v>
      </c>
    </row>
    <row r="80" spans="1:11" ht="15.75">
      <c r="A80" s="57">
        <v>9</v>
      </c>
      <c r="B80" s="57">
        <v>3</v>
      </c>
      <c r="C80" s="57" t="str">
        <f>C50</f>
        <v>Crème brûlée au Bailey's </v>
      </c>
      <c r="D80" s="94">
        <f t="shared" si="11"/>
        <v>1.92</v>
      </c>
      <c r="E80" s="94">
        <f t="shared" si="11"/>
        <v>6</v>
      </c>
      <c r="F80" s="91">
        <f>D80/E80</f>
        <v>0.32</v>
      </c>
      <c r="G80" s="98">
        <f>E80-D80</f>
        <v>4.08</v>
      </c>
      <c r="H80" s="67"/>
      <c r="I80" s="57"/>
      <c r="J80" s="66" t="s">
        <v>64</v>
      </c>
      <c r="K80" s="71">
        <f>F82</f>
        <v>0.32</v>
      </c>
    </row>
    <row r="81" spans="1:11" ht="15.75">
      <c r="A81" s="57">
        <v>10</v>
      </c>
      <c r="B81" s="57">
        <v>4</v>
      </c>
      <c r="C81" s="57" t="str">
        <f>C51</f>
        <v>Le New-Yorkais</v>
      </c>
      <c r="D81" s="94">
        <f t="shared" si="11"/>
        <v>2.56</v>
      </c>
      <c r="E81" s="94">
        <f t="shared" si="11"/>
        <v>8</v>
      </c>
      <c r="F81" s="91">
        <f>D81/E81</f>
        <v>0.32</v>
      </c>
      <c r="G81" s="98">
        <f>E81-D81</f>
        <v>5.4399999999999995</v>
      </c>
      <c r="H81" s="67"/>
      <c r="I81" s="57"/>
      <c r="J81" s="66" t="s">
        <v>63</v>
      </c>
      <c r="K81" s="70">
        <f>G82</f>
        <v>5.27</v>
      </c>
    </row>
    <row r="82" spans="1:12" ht="17.25">
      <c r="A82" s="57"/>
      <c r="B82" s="57"/>
      <c r="C82" s="66" t="s">
        <v>69</v>
      </c>
      <c r="D82" s="95">
        <f>SUM(D78:D81)/B81</f>
        <v>2.48</v>
      </c>
      <c r="E82" s="95">
        <f>SUM(E78:E81)/B81</f>
        <v>7.75</v>
      </c>
      <c r="F82" s="93">
        <f>D82/E82</f>
        <v>0.32</v>
      </c>
      <c r="G82" s="99">
        <f>E82-D82</f>
        <v>5.27</v>
      </c>
      <c r="H82" s="72"/>
      <c r="I82" s="57"/>
      <c r="J82" s="66" t="s">
        <v>74</v>
      </c>
      <c r="K82" s="121">
        <f>E82/D82</f>
        <v>3.125</v>
      </c>
      <c r="L82" s="122" t="s">
        <v>75</v>
      </c>
    </row>
    <row r="83" spans="1:11" ht="15.75" thickBot="1">
      <c r="A83" s="57"/>
      <c r="B83" s="57"/>
      <c r="C83" s="57"/>
      <c r="D83" s="94"/>
      <c r="E83" s="94"/>
      <c r="F83" s="68"/>
      <c r="G83" s="100"/>
      <c r="H83" s="57"/>
      <c r="I83" s="57"/>
      <c r="J83" s="57"/>
      <c r="K83" s="69"/>
    </row>
    <row r="84" spans="1:12" ht="18.75" thickBot="1" thickTop="1">
      <c r="A84" s="57"/>
      <c r="B84" s="73"/>
      <c r="C84" s="74"/>
      <c r="D84" s="96"/>
      <c r="E84" s="96"/>
      <c r="F84" s="75"/>
      <c r="G84" s="101"/>
      <c r="H84" s="76"/>
      <c r="I84" s="77"/>
      <c r="J84" s="86" t="s">
        <v>65</v>
      </c>
      <c r="K84" s="87">
        <f>D87</f>
        <v>3.1822119999999994</v>
      </c>
      <c r="L84"/>
    </row>
    <row r="85" spans="1:12" ht="17.25" thickBot="1" thickTop="1">
      <c r="A85" s="57"/>
      <c r="B85" s="78"/>
      <c r="C85" s="79"/>
      <c r="D85" s="80" t="s">
        <v>55</v>
      </c>
      <c r="E85" s="80" t="s">
        <v>51</v>
      </c>
      <c r="F85" s="81" t="s">
        <v>72</v>
      </c>
      <c r="G85" s="102" t="s">
        <v>52</v>
      </c>
      <c r="H85" s="82"/>
      <c r="I85" s="77"/>
      <c r="J85" s="86" t="s">
        <v>66</v>
      </c>
      <c r="K85" s="87">
        <f>E87</f>
        <v>11.95</v>
      </c>
      <c r="L85"/>
    </row>
    <row r="86" spans="1:12" ht="16.5" thickTop="1">
      <c r="A86" s="57"/>
      <c r="B86" s="78"/>
      <c r="C86" s="83" t="s">
        <v>73</v>
      </c>
      <c r="D86" s="97"/>
      <c r="E86" s="97"/>
      <c r="F86" s="84"/>
      <c r="G86" s="103"/>
      <c r="H86" s="85"/>
      <c r="I86" s="77"/>
      <c r="J86" s="86" t="s">
        <v>68</v>
      </c>
      <c r="K86" s="88">
        <f>F87</f>
        <v>0.2662938912133891</v>
      </c>
      <c r="L86"/>
    </row>
    <row r="87" spans="1:12" ht="17.25">
      <c r="A87" s="57"/>
      <c r="B87" s="78"/>
      <c r="C87" s="79" t="s">
        <v>71</v>
      </c>
      <c r="D87" s="118">
        <f>+(D69+D70+D71+D72+D73+D74+D78+D79+D80+D81)/$A$81</f>
        <v>3.1822119999999994</v>
      </c>
      <c r="E87" s="118">
        <f>+(E69+E70+E71+E72+E73+E74+E78+E79+E80+E81)/$A$21</f>
        <v>11.95</v>
      </c>
      <c r="F87" s="119">
        <f>D87/E87</f>
        <v>0.2662938912133891</v>
      </c>
      <c r="G87" s="120">
        <f>E87-D87</f>
        <v>8.767788</v>
      </c>
      <c r="H87" s="60"/>
      <c r="I87" s="77"/>
      <c r="J87" s="86" t="s">
        <v>67</v>
      </c>
      <c r="K87" s="87">
        <f>G87</f>
        <v>8.767788</v>
      </c>
      <c r="L87"/>
    </row>
    <row r="88" spans="1:12" ht="15.75">
      <c r="A88" s="57"/>
      <c r="B88" s="78"/>
      <c r="C88" s="77"/>
      <c r="D88" s="53"/>
      <c r="E88" s="53"/>
      <c r="F88" s="54"/>
      <c r="G88" s="55"/>
      <c r="H88" s="61"/>
      <c r="I88" s="77"/>
      <c r="J88" s="86" t="s">
        <v>74</v>
      </c>
      <c r="K88" s="87">
        <f>E87/D87</f>
        <v>3.7552494931198805</v>
      </c>
      <c r="L88" s="123" t="s">
        <v>75</v>
      </c>
    </row>
    <row r="89" spans="1:9" ht="16.5" thickBot="1">
      <c r="A89" s="57"/>
      <c r="B89" s="89"/>
      <c r="C89" s="90"/>
      <c r="D89" s="62"/>
      <c r="E89" s="62"/>
      <c r="F89" s="63"/>
      <c r="G89" s="64"/>
      <c r="H89" s="65"/>
      <c r="I89" s="77"/>
    </row>
    <row r="90" spans="1:9" ht="15.75" thickTop="1">
      <c r="A90" s="57"/>
      <c r="B90" s="57"/>
      <c r="C90" s="57"/>
      <c r="D90" s="57"/>
      <c r="E90" s="57" t="s">
        <v>0</v>
      </c>
      <c r="F90" s="57"/>
      <c r="G90" s="57"/>
      <c r="H90" s="57"/>
      <c r="I90" s="57"/>
    </row>
    <row r="91" spans="1:12" ht="15.75">
      <c r="A91" s="57"/>
      <c r="B91" s="57"/>
      <c r="C91" s="57"/>
      <c r="D91" s="67"/>
      <c r="E91" s="67"/>
      <c r="F91" s="57"/>
      <c r="G91" s="57"/>
      <c r="H91" s="57"/>
      <c r="I91" s="57"/>
      <c r="J91" s="86"/>
      <c r="K91" s="88"/>
      <c r="L91"/>
    </row>
    <row r="92" spans="3:11" ht="21.75">
      <c r="C92" s="130" t="s">
        <v>83</v>
      </c>
      <c r="K92" s="56"/>
    </row>
    <row r="93" spans="3:11" ht="22.5" thickBot="1">
      <c r="C93" s="46"/>
      <c r="K93" s="56"/>
    </row>
    <row r="94" spans="3:11" ht="22.5" thickTop="1">
      <c r="C94" s="46"/>
      <c r="D94" s="142" t="s">
        <v>58</v>
      </c>
      <c r="E94" s="142" t="s">
        <v>59</v>
      </c>
      <c r="F94" s="142" t="s">
        <v>60</v>
      </c>
      <c r="G94" s="142" t="s">
        <v>57</v>
      </c>
      <c r="H94" s="58"/>
      <c r="K94" s="56"/>
    </row>
    <row r="95" spans="3:11" ht="21.75">
      <c r="C95" s="46"/>
      <c r="D95" s="143"/>
      <c r="E95" s="145"/>
      <c r="F95" s="145"/>
      <c r="G95" s="145"/>
      <c r="H95" s="59"/>
      <c r="K95" s="56"/>
    </row>
    <row r="96" spans="4:11" ht="13.5" thickBot="1">
      <c r="D96" s="144"/>
      <c r="E96" s="146"/>
      <c r="F96" s="146"/>
      <c r="G96" s="146"/>
      <c r="H96" s="59"/>
      <c r="K96" s="56"/>
    </row>
    <row r="97" spans="1:11" ht="13.5" thickTop="1">
      <c r="A97" s="45" t="s">
        <v>0</v>
      </c>
      <c r="D97" s="47"/>
      <c r="E97" s="47"/>
      <c r="F97" s="48"/>
      <c r="K97" s="56"/>
    </row>
    <row r="98" spans="1:11" ht="15.75">
      <c r="A98" s="57"/>
      <c r="B98" s="57"/>
      <c r="C98" s="66" t="str">
        <f aca="true" t="shared" si="12" ref="C98:C104">C68</f>
        <v>Pizzas</v>
      </c>
      <c r="D98" s="67"/>
      <c r="E98" s="67"/>
      <c r="F98" s="68"/>
      <c r="G98" s="57"/>
      <c r="H98" s="57"/>
      <c r="I98" s="57"/>
      <c r="J98" s="57"/>
      <c r="K98" s="69"/>
    </row>
    <row r="99" spans="1:11" ht="15.75">
      <c r="A99" s="57">
        <v>1</v>
      </c>
      <c r="B99" s="57">
        <v>1</v>
      </c>
      <c r="C99" s="57" t="str">
        <f t="shared" si="12"/>
        <v>Indienne</v>
      </c>
      <c r="D99" s="94">
        <f aca="true" t="shared" si="13" ref="D99:D104">D69</f>
        <v>3.75</v>
      </c>
      <c r="E99" s="94">
        <f>Pizza!I17</f>
        <v>15.25</v>
      </c>
      <c r="F99" s="91">
        <f aca="true" t="shared" si="14" ref="F99:F105">D99/E99</f>
        <v>0.2459016393442623</v>
      </c>
      <c r="G99" s="98">
        <f aca="true" t="shared" si="15" ref="G99:G105">E99-D99</f>
        <v>11.5</v>
      </c>
      <c r="H99" s="67"/>
      <c r="I99" s="57"/>
      <c r="J99" s="66" t="s">
        <v>61</v>
      </c>
      <c r="K99" s="70">
        <f>D105</f>
        <v>3.6503533333333333</v>
      </c>
    </row>
    <row r="100" spans="1:11" ht="15.75">
      <c r="A100" s="57">
        <v>2</v>
      </c>
      <c r="B100" s="57">
        <v>2</v>
      </c>
      <c r="C100" s="57" t="str">
        <f t="shared" si="12"/>
        <v>Italienne (La Margherita)</v>
      </c>
      <c r="D100" s="94">
        <f t="shared" si="13"/>
        <v>3.125</v>
      </c>
      <c r="E100" s="94">
        <f>Pizza!I22</f>
        <v>12.75</v>
      </c>
      <c r="F100" s="91">
        <f t="shared" si="14"/>
        <v>0.24509803921568626</v>
      </c>
      <c r="G100" s="98">
        <f t="shared" si="15"/>
        <v>9.625</v>
      </c>
      <c r="H100" s="67"/>
      <c r="I100" s="57"/>
      <c r="J100" s="66" t="s">
        <v>62</v>
      </c>
      <c r="K100" s="70">
        <f>E105</f>
        <v>14.833333333333334</v>
      </c>
    </row>
    <row r="101" spans="1:11" ht="15.75">
      <c r="A101" s="57">
        <v>3</v>
      </c>
      <c r="B101" s="57">
        <v>3</v>
      </c>
      <c r="C101" s="57" t="str">
        <f t="shared" si="12"/>
        <v>Méditerranéenne </v>
      </c>
      <c r="D101" s="94">
        <f t="shared" si="13"/>
        <v>4.02712</v>
      </c>
      <c r="E101" s="141">
        <f>Pizza!I35</f>
        <v>16.25</v>
      </c>
      <c r="F101" s="91">
        <f t="shared" si="14"/>
        <v>0.24782276923076924</v>
      </c>
      <c r="G101" s="98">
        <f t="shared" si="15"/>
        <v>12.22288</v>
      </c>
      <c r="H101" s="67"/>
      <c r="I101" s="57"/>
      <c r="J101" s="66" t="s">
        <v>64</v>
      </c>
      <c r="K101" s="71">
        <f>F105</f>
        <v>0.24609123595505616</v>
      </c>
    </row>
    <row r="102" spans="1:11" ht="15.75">
      <c r="A102" s="57">
        <v>4</v>
      </c>
      <c r="B102" s="57">
        <v>4</v>
      </c>
      <c r="C102" s="57" t="str">
        <f t="shared" si="12"/>
        <v>Corleone</v>
      </c>
      <c r="D102" s="94">
        <f t="shared" si="13"/>
        <v>3.75</v>
      </c>
      <c r="E102" s="94">
        <f>Pizza!I40</f>
        <v>15.25</v>
      </c>
      <c r="F102" s="91">
        <f t="shared" si="14"/>
        <v>0.2459016393442623</v>
      </c>
      <c r="G102" s="98">
        <f t="shared" si="15"/>
        <v>11.5</v>
      </c>
      <c r="H102" s="67"/>
      <c r="I102" s="57"/>
      <c r="J102" s="66" t="s">
        <v>63</v>
      </c>
      <c r="K102" s="70">
        <f>G105</f>
        <v>11.18298</v>
      </c>
    </row>
    <row r="103" spans="1:12" ht="15.75">
      <c r="A103" s="57">
        <v>5</v>
      </c>
      <c r="B103" s="57">
        <v>5</v>
      </c>
      <c r="C103" s="57" t="str">
        <f t="shared" si="12"/>
        <v>New Yorkaise </v>
      </c>
      <c r="D103" s="94">
        <f t="shared" si="13"/>
        <v>3.5</v>
      </c>
      <c r="E103" s="94">
        <f>Pizza!I45</f>
        <v>14.25</v>
      </c>
      <c r="F103" s="91">
        <f t="shared" si="14"/>
        <v>0.24561403508771928</v>
      </c>
      <c r="G103" s="98">
        <f t="shared" si="15"/>
        <v>10.75</v>
      </c>
      <c r="H103" s="67"/>
      <c r="I103" s="57"/>
      <c r="J103" s="66" t="s">
        <v>74</v>
      </c>
      <c r="K103" s="121">
        <f>E105/D105</f>
        <v>4.063533575745179</v>
      </c>
      <c r="L103" s="122" t="s">
        <v>75</v>
      </c>
    </row>
    <row r="104" spans="1:11" ht="15.75">
      <c r="A104" s="57">
        <v>6</v>
      </c>
      <c r="B104" s="57">
        <v>6</v>
      </c>
      <c r="C104" s="57" t="str">
        <f t="shared" si="12"/>
        <v>Suédoise </v>
      </c>
      <c r="D104" s="94">
        <f t="shared" si="13"/>
        <v>3.75</v>
      </c>
      <c r="E104" s="141">
        <f>Pizza!I49</f>
        <v>15.25</v>
      </c>
      <c r="F104" s="91">
        <f t="shared" si="14"/>
        <v>0.2459016393442623</v>
      </c>
      <c r="G104" s="98">
        <f t="shared" si="15"/>
        <v>11.5</v>
      </c>
      <c r="H104" s="67"/>
      <c r="I104" s="57"/>
      <c r="J104" s="57"/>
      <c r="K104" s="69"/>
    </row>
    <row r="105" spans="1:11" ht="18.75">
      <c r="A105" s="57"/>
      <c r="B105" s="57"/>
      <c r="C105" s="66" t="s">
        <v>69</v>
      </c>
      <c r="D105" s="95">
        <f>SUM(D99:D104)/B104</f>
        <v>3.6503533333333333</v>
      </c>
      <c r="E105" s="95">
        <f>SUM(E99:E104)/B104</f>
        <v>14.833333333333334</v>
      </c>
      <c r="F105" s="92">
        <f t="shared" si="14"/>
        <v>0.24609123595505616</v>
      </c>
      <c r="G105" s="99">
        <f t="shared" si="15"/>
        <v>11.18298</v>
      </c>
      <c r="H105" s="72"/>
      <c r="I105" s="57"/>
      <c r="J105" s="57"/>
      <c r="K105" s="69"/>
    </row>
    <row r="106" spans="1:11" ht="15.75">
      <c r="A106" s="57" t="s">
        <v>0</v>
      </c>
      <c r="B106" s="57"/>
      <c r="C106" s="57"/>
      <c r="D106" s="94"/>
      <c r="E106" s="94"/>
      <c r="F106" s="91"/>
      <c r="G106" s="100"/>
      <c r="H106" s="57"/>
      <c r="I106" s="57"/>
      <c r="J106" s="57"/>
      <c r="K106" s="69"/>
    </row>
    <row r="107" spans="1:11" ht="15.75">
      <c r="A107" s="57"/>
      <c r="B107" s="57"/>
      <c r="C107" s="66" t="str">
        <f>C77</f>
        <v>Gâteries juste pour le plaisir</v>
      </c>
      <c r="D107" s="94"/>
      <c r="E107" s="94"/>
      <c r="F107" s="91"/>
      <c r="G107" s="100"/>
      <c r="H107" s="57"/>
      <c r="I107" s="57"/>
      <c r="J107" s="57"/>
      <c r="K107" s="69"/>
    </row>
    <row r="108" spans="1:11" ht="15.75">
      <c r="A108" s="57">
        <v>7</v>
      </c>
      <c r="B108" s="57">
        <v>1</v>
      </c>
      <c r="C108" s="57" t="str">
        <f>C78</f>
        <v>Tiramisu de grand-maman Corleone </v>
      </c>
      <c r="D108" s="94">
        <f aca="true" t="shared" si="16" ref="D108:E111">D78</f>
        <v>2.56</v>
      </c>
      <c r="E108" s="94">
        <f t="shared" si="16"/>
        <v>8</v>
      </c>
      <c r="F108" s="91">
        <f>D108/E108</f>
        <v>0.32</v>
      </c>
      <c r="G108" s="98">
        <f>E108-D108</f>
        <v>5.4399999999999995</v>
      </c>
      <c r="H108" s="67"/>
      <c r="I108" s="57"/>
      <c r="J108" s="66" t="s">
        <v>61</v>
      </c>
      <c r="K108" s="70">
        <f>D112</f>
        <v>2.48</v>
      </c>
    </row>
    <row r="109" spans="1:11" ht="15.75">
      <c r="A109" s="57">
        <v>8</v>
      </c>
      <c r="B109" s="57">
        <v>2</v>
      </c>
      <c r="C109" s="57" t="str">
        <f>C79</f>
        <v>Le Belge</v>
      </c>
      <c r="D109" s="94">
        <f t="shared" si="16"/>
        <v>2.88</v>
      </c>
      <c r="E109" s="94">
        <f t="shared" si="16"/>
        <v>9</v>
      </c>
      <c r="F109" s="91">
        <f>D109/E109</f>
        <v>0.32</v>
      </c>
      <c r="G109" s="98">
        <f>E109-D109</f>
        <v>6.12</v>
      </c>
      <c r="H109" s="67"/>
      <c r="I109" s="57"/>
      <c r="J109" s="66" t="s">
        <v>62</v>
      </c>
      <c r="K109" s="70">
        <f>E112</f>
        <v>7.75</v>
      </c>
    </row>
    <row r="110" spans="1:11" ht="15.75">
      <c r="A110" s="57">
        <v>9</v>
      </c>
      <c r="B110" s="57">
        <v>3</v>
      </c>
      <c r="C110" s="57" t="str">
        <f>C80</f>
        <v>Crème brûlée au Bailey's </v>
      </c>
      <c r="D110" s="94">
        <f t="shared" si="16"/>
        <v>1.92</v>
      </c>
      <c r="E110" s="94">
        <f t="shared" si="16"/>
        <v>6</v>
      </c>
      <c r="F110" s="91">
        <f>D110/E110</f>
        <v>0.32</v>
      </c>
      <c r="G110" s="98">
        <f>E110-D110</f>
        <v>4.08</v>
      </c>
      <c r="H110" s="67"/>
      <c r="I110" s="57"/>
      <c r="J110" s="66" t="s">
        <v>64</v>
      </c>
      <c r="K110" s="71">
        <f>F112</f>
        <v>0.32</v>
      </c>
    </row>
    <row r="111" spans="1:11" ht="15.75">
      <c r="A111" s="57">
        <v>10</v>
      </c>
      <c r="B111" s="57">
        <v>4</v>
      </c>
      <c r="C111" s="57" t="str">
        <f>C81</f>
        <v>Le New-Yorkais</v>
      </c>
      <c r="D111" s="94">
        <f t="shared" si="16"/>
        <v>2.56</v>
      </c>
      <c r="E111" s="94">
        <f t="shared" si="16"/>
        <v>8</v>
      </c>
      <c r="F111" s="91">
        <f>D111/E111</f>
        <v>0.32</v>
      </c>
      <c r="G111" s="98">
        <f>E111-D111</f>
        <v>5.4399999999999995</v>
      </c>
      <c r="H111" s="67"/>
      <c r="I111" s="57"/>
      <c r="J111" s="66" t="s">
        <v>63</v>
      </c>
      <c r="K111" s="70">
        <f>G112</f>
        <v>5.27</v>
      </c>
    </row>
    <row r="112" spans="1:12" ht="18.75">
      <c r="A112" s="57"/>
      <c r="B112" s="57"/>
      <c r="C112" s="66" t="s">
        <v>69</v>
      </c>
      <c r="D112" s="95">
        <f>SUM(D108:D111)/B111</f>
        <v>2.48</v>
      </c>
      <c r="E112" s="95">
        <f>SUM(E108:E111)/B111</f>
        <v>7.75</v>
      </c>
      <c r="F112" s="93">
        <f>D112/E112</f>
        <v>0.32</v>
      </c>
      <c r="G112" s="99">
        <f>E112-D112</f>
        <v>5.27</v>
      </c>
      <c r="H112" s="72"/>
      <c r="I112" s="57"/>
      <c r="J112" s="66" t="s">
        <v>74</v>
      </c>
      <c r="K112" s="121">
        <f>E112/D112</f>
        <v>3.125</v>
      </c>
      <c r="L112" s="122" t="s">
        <v>75</v>
      </c>
    </row>
    <row r="113" spans="1:11" ht="16.5" thickBot="1">
      <c r="A113" s="57"/>
      <c r="B113" s="57"/>
      <c r="C113" s="57"/>
      <c r="D113" s="94"/>
      <c r="E113" s="94"/>
      <c r="F113" s="68"/>
      <c r="G113" s="100"/>
      <c r="H113" s="57"/>
      <c r="I113" s="57"/>
      <c r="J113" s="57"/>
      <c r="K113" s="69"/>
    </row>
    <row r="114" spans="1:12" ht="21" thickBot="1" thickTop="1">
      <c r="A114" s="57"/>
      <c r="B114" s="73"/>
      <c r="C114" s="74"/>
      <c r="D114" s="96"/>
      <c r="E114" s="96"/>
      <c r="F114" s="75"/>
      <c r="G114" s="101"/>
      <c r="H114" s="76"/>
      <c r="I114" s="77"/>
      <c r="J114" s="86" t="s">
        <v>65</v>
      </c>
      <c r="K114" s="87">
        <f>D117</f>
        <v>3.1822119999999994</v>
      </c>
      <c r="L114"/>
    </row>
    <row r="115" spans="1:12" ht="18" thickBot="1" thickTop="1">
      <c r="A115" s="57"/>
      <c r="B115" s="78"/>
      <c r="C115" s="79"/>
      <c r="D115" s="80" t="s">
        <v>55</v>
      </c>
      <c r="E115" s="80" t="s">
        <v>51</v>
      </c>
      <c r="F115" s="81" t="s">
        <v>72</v>
      </c>
      <c r="G115" s="102" t="s">
        <v>52</v>
      </c>
      <c r="H115" s="82"/>
      <c r="I115" s="77"/>
      <c r="J115" s="86" t="s">
        <v>66</v>
      </c>
      <c r="K115" s="87">
        <f>E117</f>
        <v>12</v>
      </c>
      <c r="L115"/>
    </row>
    <row r="116" spans="1:12" ht="16.5" thickTop="1">
      <c r="A116" s="57"/>
      <c r="B116" s="78"/>
      <c r="C116" s="83" t="s">
        <v>73</v>
      </c>
      <c r="D116" s="97"/>
      <c r="E116" s="97"/>
      <c r="F116" s="84"/>
      <c r="G116" s="103"/>
      <c r="H116" s="85"/>
      <c r="I116" s="77"/>
      <c r="J116" s="86" t="s">
        <v>68</v>
      </c>
      <c r="K116" s="88">
        <f>F117</f>
        <v>0.2651843333333333</v>
      </c>
      <c r="L116"/>
    </row>
    <row r="117" spans="1:12" ht="18.75">
      <c r="A117" s="57"/>
      <c r="B117" s="78"/>
      <c r="C117" s="79" t="s">
        <v>71</v>
      </c>
      <c r="D117" s="118">
        <f>+(D99+D100+D101+D102+D103+D104+D108+D109+D110+D111)/$A$111</f>
        <v>3.1822119999999994</v>
      </c>
      <c r="E117" s="118">
        <f>+(E99+E100+E101+E102+E103+E104+E108+E109+E110+E111)/$A$21</f>
        <v>12</v>
      </c>
      <c r="F117" s="119">
        <f>D117/E117</f>
        <v>0.2651843333333333</v>
      </c>
      <c r="G117" s="120">
        <f>E117-D117</f>
        <v>8.817788</v>
      </c>
      <c r="H117" s="60"/>
      <c r="I117" s="77"/>
      <c r="J117" s="86" t="s">
        <v>67</v>
      </c>
      <c r="K117" s="87">
        <f>G117</f>
        <v>8.817788</v>
      </c>
      <c r="L117"/>
    </row>
    <row r="118" spans="1:12" ht="15.75">
      <c r="A118" s="57"/>
      <c r="B118" s="78"/>
      <c r="C118" s="77"/>
      <c r="D118" s="53"/>
      <c r="E118" s="53"/>
      <c r="F118" s="54"/>
      <c r="G118" s="55"/>
      <c r="H118" s="61"/>
      <c r="I118" s="77"/>
      <c r="J118" s="86" t="s">
        <v>74</v>
      </c>
      <c r="K118" s="87">
        <f>E117/D117</f>
        <v>3.770961834095278</v>
      </c>
      <c r="L118" s="123" t="s">
        <v>75</v>
      </c>
    </row>
    <row r="119" spans="1:9" ht="16.5" thickBot="1">
      <c r="A119" s="57"/>
      <c r="B119" s="89"/>
      <c r="C119" s="90"/>
      <c r="D119" s="62"/>
      <c r="E119" s="62"/>
      <c r="F119" s="63"/>
      <c r="G119" s="64"/>
      <c r="H119" s="65"/>
      <c r="I119" s="77"/>
    </row>
    <row r="120" spans="1:9" ht="16.5" thickTop="1">
      <c r="A120" s="57"/>
      <c r="B120" s="57"/>
      <c r="C120" s="57"/>
      <c r="D120" s="57"/>
      <c r="E120" s="57" t="s">
        <v>0</v>
      </c>
      <c r="F120" s="57"/>
      <c r="G120" s="57"/>
      <c r="H120" s="57"/>
      <c r="I120" s="57"/>
    </row>
    <row r="121" spans="1:12" ht="15.75">
      <c r="A121" s="57"/>
      <c r="B121" s="57"/>
      <c r="C121" s="57"/>
      <c r="D121" s="67"/>
      <c r="E121" s="67"/>
      <c r="F121" s="57"/>
      <c r="G121" s="57"/>
      <c r="H121" s="57"/>
      <c r="I121" s="57"/>
      <c r="J121" s="86"/>
      <c r="K121" s="88"/>
      <c r="L121"/>
    </row>
  </sheetData>
  <sheetProtection/>
  <mergeCells count="16">
    <mergeCell ref="D64:D66"/>
    <mergeCell ref="E64:E66"/>
    <mergeCell ref="F64:F66"/>
    <mergeCell ref="G64:G66"/>
    <mergeCell ref="D94:D96"/>
    <mergeCell ref="E94:E96"/>
    <mergeCell ref="F94:F96"/>
    <mergeCell ref="G94:G96"/>
    <mergeCell ref="D4:D6"/>
    <mergeCell ref="E4:E6"/>
    <mergeCell ref="F4:F6"/>
    <mergeCell ref="G4:G6"/>
    <mergeCell ref="D34:D36"/>
    <mergeCell ref="E34:E36"/>
    <mergeCell ref="F34:F36"/>
    <mergeCell ref="G34:G36"/>
  </mergeCells>
  <printOptions/>
  <pageMargins left="0.787401575" right="0.787401575" top="0.984251969" bottom="0.984251969"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B1:I64"/>
  <sheetViews>
    <sheetView showZeros="0" zoomScale="120" zoomScaleNormal="120" zoomScalePageLayoutView="0" workbookViewId="0" topLeftCell="A1">
      <selection activeCell="I9" sqref="I9"/>
    </sheetView>
  </sheetViews>
  <sheetFormatPr defaultColWidth="11.00390625" defaultRowHeight="12.75"/>
  <cols>
    <col min="1" max="1" width="2.625" style="0" customWidth="1"/>
    <col min="2" max="2" width="4.125" style="0" customWidth="1"/>
    <col min="3" max="3" width="4.875" style="5" customWidth="1"/>
    <col min="4" max="4" width="68.375" style="0" customWidth="1"/>
    <col min="5" max="5" width="23.50390625" style="0" customWidth="1"/>
    <col min="6" max="9" width="12.125" style="0" bestFit="1" customWidth="1"/>
    <col min="10" max="11" width="10.375" style="0" customWidth="1"/>
    <col min="12" max="12" width="21.50390625" style="0" customWidth="1"/>
    <col min="13" max="13" width="5.875" style="0" customWidth="1"/>
  </cols>
  <sheetData>
    <row r="1" ht="12.75">
      <c r="I1" s="139"/>
    </row>
    <row r="2" spans="6:9" ht="12.75">
      <c r="F2" s="124" t="s">
        <v>76</v>
      </c>
      <c r="G2" s="123" t="s">
        <v>77</v>
      </c>
      <c r="H2" s="124" t="s">
        <v>78</v>
      </c>
      <c r="I2" s="124" t="s">
        <v>79</v>
      </c>
    </row>
    <row r="3" spans="4:9" ht="39.75" customHeight="1">
      <c r="D3" s="14" t="s">
        <v>5</v>
      </c>
      <c r="E3" s="49" t="s">
        <v>70</v>
      </c>
      <c r="F3" s="104">
        <f>(+F17+F22+F35+F40+F45+F49)/6</f>
        <v>14.583333333333334</v>
      </c>
      <c r="G3" s="104">
        <f>(+G17+G22+G35+G40+G45+G49)/6</f>
        <v>14.666666666666666</v>
      </c>
      <c r="H3" s="104">
        <f>(+H17+H22+H35+H40+H45+H49)/6</f>
        <v>14.75</v>
      </c>
      <c r="I3" s="104">
        <f>(+I17+I22+I35+I40+I45+I49)/6</f>
        <v>14.833333333333334</v>
      </c>
    </row>
    <row r="4" spans="4:9" ht="15.75">
      <c r="D4" s="16" t="s">
        <v>11</v>
      </c>
      <c r="F4" s="105"/>
      <c r="H4" s="125"/>
      <c r="I4" s="126"/>
    </row>
    <row r="5" spans="6:9" ht="12.75">
      <c r="F5" s="105"/>
      <c r="H5" s="125"/>
      <c r="I5" s="126"/>
    </row>
    <row r="6" spans="4:9" ht="12.75">
      <c r="D6" s="33"/>
      <c r="F6" s="105"/>
      <c r="H6" s="125"/>
      <c r="I6" s="126"/>
    </row>
    <row r="7" spans="4:9" ht="13.5">
      <c r="D7" s="34" t="s">
        <v>23</v>
      </c>
      <c r="F7" s="105"/>
      <c r="H7" s="125"/>
      <c r="I7" s="126"/>
    </row>
    <row r="8" spans="4:9" ht="13.5">
      <c r="D8" s="34" t="s">
        <v>50</v>
      </c>
      <c r="F8" s="105"/>
      <c r="H8" s="125"/>
      <c r="I8" s="126"/>
    </row>
    <row r="9" spans="4:9" ht="13.5">
      <c r="D9" s="35" t="s">
        <v>40</v>
      </c>
      <c r="F9" s="105"/>
      <c r="H9" s="125"/>
      <c r="I9" s="126"/>
    </row>
    <row r="10" spans="4:9" ht="13.5">
      <c r="D10" s="36" t="s">
        <v>22</v>
      </c>
      <c r="F10" s="105"/>
      <c r="H10" s="125"/>
      <c r="I10" s="126"/>
    </row>
    <row r="11" spans="4:9" ht="12.75">
      <c r="D11" s="37"/>
      <c r="F11" s="105"/>
      <c r="H11" s="125"/>
      <c r="I11" s="126"/>
    </row>
    <row r="12" spans="4:9" ht="12.75">
      <c r="D12" s="38" t="s">
        <v>33</v>
      </c>
      <c r="F12" s="105"/>
      <c r="H12" s="125"/>
      <c r="I12" s="126"/>
    </row>
    <row r="13" spans="4:9" ht="12.75">
      <c r="D13" s="38" t="s">
        <v>34</v>
      </c>
      <c r="F13" s="105"/>
      <c r="H13" s="125"/>
      <c r="I13" s="126"/>
    </row>
    <row r="14" spans="4:9" ht="12.75">
      <c r="D14" s="38" t="s">
        <v>41</v>
      </c>
      <c r="F14" s="105"/>
      <c r="H14" s="125"/>
      <c r="I14" s="126"/>
    </row>
    <row r="15" spans="4:9" ht="12.75">
      <c r="D15" s="38" t="s">
        <v>42</v>
      </c>
      <c r="F15" s="105"/>
      <c r="H15" s="125"/>
      <c r="I15" s="126"/>
    </row>
    <row r="16" spans="4:9" ht="12.75">
      <c r="D16" s="29"/>
      <c r="F16" s="105"/>
      <c r="H16" s="125"/>
      <c r="I16" s="126"/>
    </row>
    <row r="17" spans="3:9" ht="18.75">
      <c r="C17" s="41"/>
      <c r="D17" s="12" t="s">
        <v>43</v>
      </c>
      <c r="F17" s="131">
        <v>15</v>
      </c>
      <c r="G17" s="138">
        <v>15.25</v>
      </c>
      <c r="H17" s="132">
        <v>15.25</v>
      </c>
      <c r="I17" s="132">
        <v>15.25</v>
      </c>
    </row>
    <row r="18" spans="3:9" ht="13.5">
      <c r="C18" s="106" t="s">
        <v>0</v>
      </c>
      <c r="D18" s="28" t="s">
        <v>9</v>
      </c>
      <c r="F18" s="133" t="s">
        <v>0</v>
      </c>
      <c r="G18" s="132"/>
      <c r="H18" s="132"/>
      <c r="I18" s="132"/>
    </row>
    <row r="19" spans="3:9" ht="13.5">
      <c r="C19" s="107"/>
      <c r="D19" s="28" t="s">
        <v>45</v>
      </c>
      <c r="F19" s="133"/>
      <c r="G19" s="132"/>
      <c r="H19" s="132"/>
      <c r="I19" s="132"/>
    </row>
    <row r="20" spans="3:9" ht="13.5">
      <c r="C20" s="107"/>
      <c r="D20" s="28" t="s">
        <v>44</v>
      </c>
      <c r="F20" s="133"/>
      <c r="G20" s="132"/>
      <c r="H20" s="132"/>
      <c r="I20" s="132"/>
    </row>
    <row r="21" spans="3:9" ht="12.75">
      <c r="C21" s="108"/>
      <c r="F21" s="133"/>
      <c r="G21" s="132"/>
      <c r="H21" s="132"/>
      <c r="I21" s="132"/>
    </row>
    <row r="22" spans="3:9" ht="15" customHeight="1">
      <c r="C22" s="106" t="s">
        <v>0</v>
      </c>
      <c r="D22" s="12" t="s">
        <v>35</v>
      </c>
      <c r="F22" s="134">
        <v>12.5</v>
      </c>
      <c r="G22" s="132">
        <v>12.5</v>
      </c>
      <c r="H22" s="138">
        <v>12.75</v>
      </c>
      <c r="I22" s="140">
        <v>12.75</v>
      </c>
    </row>
    <row r="23" spans="3:9" ht="12.75" customHeight="1">
      <c r="C23" s="106" t="s">
        <v>0</v>
      </c>
      <c r="D23" s="28" t="s">
        <v>9</v>
      </c>
      <c r="F23" s="133"/>
      <c r="G23" s="132"/>
      <c r="H23" s="132"/>
      <c r="I23" s="132"/>
    </row>
    <row r="24" spans="3:9" ht="12.75" customHeight="1">
      <c r="C24" s="107"/>
      <c r="D24" s="28" t="s">
        <v>24</v>
      </c>
      <c r="F24" s="133" t="s">
        <v>0</v>
      </c>
      <c r="G24" s="132"/>
      <c r="H24" s="132"/>
      <c r="I24" s="132"/>
    </row>
    <row r="25" spans="3:9" ht="12.75" customHeight="1">
      <c r="C25" s="107"/>
      <c r="D25" s="28"/>
      <c r="F25" s="133"/>
      <c r="G25" s="132"/>
      <c r="H25" s="132"/>
      <c r="I25" s="132"/>
    </row>
    <row r="26" spans="3:9" ht="12.75" customHeight="1">
      <c r="C26" s="107"/>
      <c r="D26" s="28" t="s">
        <v>28</v>
      </c>
      <c r="F26" s="133"/>
      <c r="G26" s="132"/>
      <c r="H26" s="132"/>
      <c r="I26" s="132"/>
    </row>
    <row r="27" spans="3:9" ht="12.75" customHeight="1">
      <c r="C27" s="107"/>
      <c r="D27" s="28" t="s">
        <v>25</v>
      </c>
      <c r="F27" s="133"/>
      <c r="G27" s="132"/>
      <c r="H27" s="132"/>
      <c r="I27" s="132"/>
    </row>
    <row r="28" spans="3:9" ht="12.75" customHeight="1">
      <c r="C28" s="107"/>
      <c r="D28" s="28" t="s">
        <v>26</v>
      </c>
      <c r="F28" s="133"/>
      <c r="G28" s="132"/>
      <c r="H28" s="132"/>
      <c r="I28" s="132"/>
    </row>
    <row r="29" spans="3:9" ht="12.75" customHeight="1">
      <c r="C29" s="107"/>
      <c r="D29" s="28" t="s">
        <v>27</v>
      </c>
      <c r="F29" s="133"/>
      <c r="G29" s="132"/>
      <c r="H29" s="132"/>
      <c r="I29" s="132"/>
    </row>
    <row r="30" spans="3:9" ht="12.75" customHeight="1">
      <c r="C30" s="107"/>
      <c r="D30" s="28" t="s">
        <v>29</v>
      </c>
      <c r="F30" s="133"/>
      <c r="G30" s="132"/>
      <c r="H30" s="132"/>
      <c r="I30" s="132"/>
    </row>
    <row r="31" spans="3:9" ht="12.75" customHeight="1">
      <c r="C31" s="107"/>
      <c r="D31" s="28" t="s">
        <v>32</v>
      </c>
      <c r="F31" s="133"/>
      <c r="G31" s="132"/>
      <c r="H31" s="132"/>
      <c r="I31" s="132"/>
    </row>
    <row r="32" spans="3:9" ht="12.75" customHeight="1">
      <c r="C32" s="107"/>
      <c r="D32" s="28" t="s">
        <v>30</v>
      </c>
      <c r="F32" s="133"/>
      <c r="G32" s="135"/>
      <c r="H32" s="132"/>
      <c r="I32" s="132"/>
    </row>
    <row r="33" spans="3:9" ht="12.75" customHeight="1">
      <c r="C33" s="107"/>
      <c r="D33" s="28" t="s">
        <v>31</v>
      </c>
      <c r="F33" s="133"/>
      <c r="G33" s="132"/>
      <c r="H33" s="132"/>
      <c r="I33" s="132"/>
    </row>
    <row r="34" spans="3:9" ht="12.75" customHeight="1">
      <c r="C34" s="107"/>
      <c r="F34" s="133"/>
      <c r="G34" s="136"/>
      <c r="H34" s="132"/>
      <c r="I34" s="132"/>
    </row>
    <row r="35" spans="3:9" ht="15" customHeight="1">
      <c r="C35" s="106" t="s">
        <v>0</v>
      </c>
      <c r="D35" s="12" t="s">
        <v>1</v>
      </c>
      <c r="F35" s="134">
        <v>16</v>
      </c>
      <c r="G35" s="132">
        <v>16</v>
      </c>
      <c r="H35" s="140">
        <v>16</v>
      </c>
      <c r="I35" s="138">
        <v>16.25</v>
      </c>
    </row>
    <row r="36" spans="3:9" ht="12.75" customHeight="1">
      <c r="C36" s="106" t="s">
        <v>0</v>
      </c>
      <c r="D36" s="28" t="s">
        <v>10</v>
      </c>
      <c r="F36" s="133" t="s">
        <v>0</v>
      </c>
      <c r="G36" s="132"/>
      <c r="H36" s="132"/>
      <c r="I36" s="132"/>
    </row>
    <row r="37" spans="3:9" ht="12.75" customHeight="1">
      <c r="C37" s="109"/>
      <c r="D37" s="28" t="s">
        <v>16</v>
      </c>
      <c r="F37" s="133"/>
      <c r="G37" s="132"/>
      <c r="H37" s="132"/>
      <c r="I37" s="132"/>
    </row>
    <row r="38" spans="3:9" ht="12.75" customHeight="1">
      <c r="C38" s="109"/>
      <c r="D38" s="28" t="s">
        <v>18</v>
      </c>
      <c r="F38" s="133"/>
      <c r="G38" s="132"/>
      <c r="H38" s="132"/>
      <c r="I38" s="132"/>
    </row>
    <row r="39" spans="3:9" ht="12.75" customHeight="1">
      <c r="C39" s="107"/>
      <c r="D39" s="13" t="s">
        <v>0</v>
      </c>
      <c r="F39" s="133"/>
      <c r="G39" s="132"/>
      <c r="H39" s="132"/>
      <c r="I39" s="132"/>
    </row>
    <row r="40" spans="3:9" ht="15" customHeight="1">
      <c r="C40" s="106" t="s">
        <v>0</v>
      </c>
      <c r="D40" s="12" t="s">
        <v>56</v>
      </c>
      <c r="F40" s="134">
        <v>15</v>
      </c>
      <c r="G40" s="138">
        <v>15.25</v>
      </c>
      <c r="H40" s="132">
        <v>15.25</v>
      </c>
      <c r="I40" s="132">
        <v>15.25</v>
      </c>
    </row>
    <row r="41" spans="3:9" ht="12.75" customHeight="1">
      <c r="C41" s="106" t="s">
        <v>0</v>
      </c>
      <c r="D41" s="28" t="s">
        <v>7</v>
      </c>
      <c r="F41" s="133" t="s">
        <v>0</v>
      </c>
      <c r="G41" s="132"/>
      <c r="H41" s="132"/>
      <c r="I41" s="132"/>
    </row>
    <row r="42" spans="2:9" ht="12.75" customHeight="1">
      <c r="B42" s="1"/>
      <c r="C42" s="107" t="s">
        <v>0</v>
      </c>
      <c r="D42" s="28" t="s">
        <v>19</v>
      </c>
      <c r="F42" s="133"/>
      <c r="G42" s="132"/>
      <c r="H42" s="132"/>
      <c r="I42" s="132"/>
    </row>
    <row r="43" spans="2:9" ht="12.75" customHeight="1">
      <c r="B43" s="1"/>
      <c r="C43" s="107"/>
      <c r="D43" s="28" t="s">
        <v>20</v>
      </c>
      <c r="F43" s="133"/>
      <c r="G43" s="132"/>
      <c r="H43" s="132"/>
      <c r="I43" s="132"/>
    </row>
    <row r="44" spans="2:9" ht="12.75" customHeight="1">
      <c r="B44" s="10" t="s">
        <v>0</v>
      </c>
      <c r="C44" s="110"/>
      <c r="D44" s="27" t="s">
        <v>0</v>
      </c>
      <c r="F44" s="133"/>
      <c r="G44" s="132"/>
      <c r="H44" s="132"/>
      <c r="I44" s="132"/>
    </row>
    <row r="45" spans="3:9" ht="15" customHeight="1">
      <c r="C45" s="111" t="s">
        <v>0</v>
      </c>
      <c r="D45" s="12" t="s">
        <v>3</v>
      </c>
      <c r="F45" s="134">
        <v>14</v>
      </c>
      <c r="G45" s="132">
        <v>14</v>
      </c>
      <c r="H45" s="138">
        <v>14.25</v>
      </c>
      <c r="I45" s="140">
        <v>14.25</v>
      </c>
    </row>
    <row r="46" spans="3:9" ht="12.75" customHeight="1">
      <c r="C46" s="106" t="s">
        <v>0</v>
      </c>
      <c r="D46" s="28" t="s">
        <v>9</v>
      </c>
      <c r="F46" s="133" t="s">
        <v>0</v>
      </c>
      <c r="G46" s="132"/>
      <c r="H46" s="132"/>
      <c r="I46" s="132"/>
    </row>
    <row r="47" spans="2:9" ht="12.75" customHeight="1">
      <c r="B47" s="9" t="s">
        <v>0</v>
      </c>
      <c r="C47" s="109"/>
      <c r="D47" s="28" t="s">
        <v>21</v>
      </c>
      <c r="F47" s="133"/>
      <c r="G47" s="132"/>
      <c r="H47" s="132"/>
      <c r="I47" s="132"/>
    </row>
    <row r="48" spans="2:9" ht="12.75" customHeight="1">
      <c r="B48" s="9"/>
      <c r="C48" s="107"/>
      <c r="F48" s="133"/>
      <c r="G48" s="132"/>
      <c r="H48" s="132"/>
      <c r="I48" s="132"/>
    </row>
    <row r="49" spans="3:9" ht="15" customHeight="1">
      <c r="C49" s="111" t="s">
        <v>0</v>
      </c>
      <c r="D49" s="12" t="s">
        <v>2</v>
      </c>
      <c r="F49" s="134">
        <v>15</v>
      </c>
      <c r="G49" s="132">
        <v>15</v>
      </c>
      <c r="H49" s="132">
        <v>15</v>
      </c>
      <c r="I49" s="138">
        <v>15.25</v>
      </c>
    </row>
    <row r="50" spans="2:9" ht="12.75" customHeight="1">
      <c r="B50" t="s">
        <v>0</v>
      </c>
      <c r="C50" s="106" t="s">
        <v>0</v>
      </c>
      <c r="D50" s="28" t="s">
        <v>9</v>
      </c>
      <c r="F50" s="133" t="s">
        <v>0</v>
      </c>
      <c r="G50" s="132"/>
      <c r="H50" s="132"/>
      <c r="I50" s="137"/>
    </row>
    <row r="51" spans="3:9" ht="12.75" customHeight="1">
      <c r="C51" s="107"/>
      <c r="D51" s="28" t="s">
        <v>8</v>
      </c>
      <c r="F51" s="115"/>
      <c r="G51" s="128"/>
      <c r="H51" s="127"/>
      <c r="I51" s="127"/>
    </row>
    <row r="52" spans="2:9" ht="12.75" customHeight="1">
      <c r="B52" s="9" t="s">
        <v>0</v>
      </c>
      <c r="C52" s="107"/>
      <c r="D52" s="30"/>
      <c r="F52" s="129"/>
      <c r="G52" s="128"/>
      <c r="H52" s="128"/>
      <c r="I52" s="128"/>
    </row>
    <row r="53" spans="3:6" ht="12.75" customHeight="1">
      <c r="C53" s="109"/>
      <c r="F53" s="105"/>
    </row>
    <row r="54" spans="2:6" ht="12.75" customHeight="1">
      <c r="B54" s="1"/>
      <c r="C54" s="1"/>
      <c r="D54" s="3"/>
      <c r="F54" s="105"/>
    </row>
    <row r="55" spans="2:6" ht="12.75" customHeight="1">
      <c r="B55" s="1"/>
      <c r="C55" s="1"/>
      <c r="D55" s="3"/>
      <c r="F55" s="105"/>
    </row>
    <row r="56" spans="3:6" ht="12.75" customHeight="1">
      <c r="C56"/>
      <c r="F56" s="105"/>
    </row>
    <row r="57" spans="2:6" ht="12.75" customHeight="1">
      <c r="B57" s="1"/>
      <c r="C57" s="1"/>
      <c r="D57" s="3"/>
      <c r="F57" s="105"/>
    </row>
    <row r="58" spans="2:6" ht="12.75" customHeight="1">
      <c r="B58" s="1"/>
      <c r="C58" s="1"/>
      <c r="D58" s="3"/>
      <c r="F58" s="105"/>
    </row>
    <row r="59" spans="2:6" ht="12.75" customHeight="1">
      <c r="B59" s="1"/>
      <c r="C59" s="1"/>
      <c r="D59" s="3"/>
      <c r="F59" s="105"/>
    </row>
    <row r="60" spans="3:4" ht="12.75" customHeight="1">
      <c r="C60" s="1"/>
      <c r="D60" s="3"/>
    </row>
    <row r="61" ht="12.75" customHeight="1">
      <c r="C61" s="1"/>
    </row>
    <row r="62" ht="12.75" customHeight="1">
      <c r="C62" s="1"/>
    </row>
    <row r="63" ht="12.75" customHeight="1">
      <c r="C63" s="1"/>
    </row>
    <row r="64" ht="12.75" customHeight="1">
      <c r="C64" s="1"/>
    </row>
    <row r="65" ht="12.75" customHeight="1"/>
    <row r="66" ht="12.75" customHeight="1"/>
    <row r="67" ht="12.75" customHeight="1"/>
    <row r="68" ht="12.75" customHeight="1"/>
  </sheetData>
  <sheetProtection/>
  <hyperlinks>
    <hyperlink ref="E3"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3.xml><?xml version="1.0" encoding="utf-8"?>
<worksheet xmlns="http://schemas.openxmlformats.org/spreadsheetml/2006/main" xmlns:r="http://schemas.openxmlformats.org/officeDocument/2006/relationships">
  <dimension ref="A1:I42"/>
  <sheetViews>
    <sheetView showGridLines="0" showZeros="0" zoomScale="130" zoomScaleNormal="130" zoomScalePageLayoutView="0" workbookViewId="0" topLeftCell="A1">
      <selection activeCell="A1" sqref="A1"/>
    </sheetView>
  </sheetViews>
  <sheetFormatPr defaultColWidth="11.00390625" defaultRowHeight="12.75"/>
  <cols>
    <col min="1" max="1" width="10.875" style="0" customWidth="1"/>
    <col min="2" max="2" width="7.625" style="5" customWidth="1"/>
    <col min="3" max="3" width="58.125" style="0" customWidth="1"/>
    <col min="4" max="4" width="23.625" style="0" bestFit="1" customWidth="1"/>
    <col min="6" max="8" width="56.50390625" style="0" customWidth="1"/>
    <col min="9" max="10" width="10.375" style="0" customWidth="1"/>
    <col min="11" max="11" width="21.50390625" style="0" customWidth="1"/>
    <col min="12" max="12" width="5.875" style="0" customWidth="1"/>
  </cols>
  <sheetData>
    <row r="1" spans="3:5" ht="42.75" customHeight="1">
      <c r="C1" s="15" t="s">
        <v>17</v>
      </c>
      <c r="D1" s="49" t="s">
        <v>54</v>
      </c>
      <c r="E1" s="44">
        <f>(E5+E11+E15+E19)/4</f>
        <v>7.75</v>
      </c>
    </row>
    <row r="2" ht="15.75">
      <c r="C2" s="16" t="s">
        <v>12</v>
      </c>
    </row>
    <row r="3" spans="3:5" ht="15.75">
      <c r="C3" s="16"/>
      <c r="D3" s="49" t="s">
        <v>0</v>
      </c>
      <c r="E3" s="52" t="s">
        <v>0</v>
      </c>
    </row>
    <row r="4" ht="13.5" customHeight="1"/>
    <row r="5" spans="1:5" ht="18" customHeight="1">
      <c r="A5" s="11"/>
      <c r="B5" s="40" t="s">
        <v>0</v>
      </c>
      <c r="C5" s="12" t="s">
        <v>53</v>
      </c>
      <c r="D5" s="7" t="s">
        <v>0</v>
      </c>
      <c r="E5" s="117">
        <v>8</v>
      </c>
    </row>
    <row r="6" spans="1:5" ht="13.5" customHeight="1">
      <c r="A6" s="11"/>
      <c r="B6" s="40" t="s">
        <v>0</v>
      </c>
      <c r="C6" s="17" t="s">
        <v>39</v>
      </c>
      <c r="D6" s="4"/>
      <c r="E6" s="114"/>
    </row>
    <row r="7" spans="1:5" ht="13.5" customHeight="1">
      <c r="A7" s="11"/>
      <c r="B7" s="42"/>
      <c r="C7" s="17" t="s">
        <v>15</v>
      </c>
      <c r="D7" s="4"/>
      <c r="E7" s="114"/>
    </row>
    <row r="8" spans="1:5" ht="13.5" customHeight="1">
      <c r="A8" s="11"/>
      <c r="B8" s="42"/>
      <c r="C8" s="17" t="s">
        <v>13</v>
      </c>
      <c r="D8" s="4"/>
      <c r="E8" s="114"/>
    </row>
    <row r="9" spans="1:5" ht="13.5" customHeight="1">
      <c r="A9" s="11"/>
      <c r="B9" s="42"/>
      <c r="C9" s="17" t="s">
        <v>36</v>
      </c>
      <c r="D9" s="4"/>
      <c r="E9" s="114"/>
    </row>
    <row r="10" spans="1:5" ht="13.5" customHeight="1">
      <c r="A10" s="11"/>
      <c r="B10" s="42"/>
      <c r="C10" s="18"/>
      <c r="D10" s="4"/>
      <c r="E10" s="114"/>
    </row>
    <row r="11" spans="1:5" ht="18" customHeight="1">
      <c r="A11" s="11"/>
      <c r="B11" s="40" t="s">
        <v>0</v>
      </c>
      <c r="C11" s="12" t="s">
        <v>4</v>
      </c>
      <c r="D11" s="4"/>
      <c r="E11" s="116">
        <v>9</v>
      </c>
    </row>
    <row r="12" spans="1:5" ht="13.5" customHeight="1">
      <c r="A12" s="11"/>
      <c r="B12" s="40" t="s">
        <v>0</v>
      </c>
      <c r="C12" s="19" t="s">
        <v>14</v>
      </c>
      <c r="E12" s="114"/>
    </row>
    <row r="13" spans="1:5" ht="13.5" customHeight="1">
      <c r="A13" s="11"/>
      <c r="B13" s="42"/>
      <c r="C13" s="19" t="s">
        <v>37</v>
      </c>
      <c r="E13" s="114"/>
    </row>
    <row r="14" spans="1:5" ht="13.5" customHeight="1">
      <c r="A14" s="11"/>
      <c r="B14" s="42"/>
      <c r="C14" s="18"/>
      <c r="E14" s="114"/>
    </row>
    <row r="15" spans="1:5" ht="18" customHeight="1">
      <c r="A15" s="11"/>
      <c r="B15" s="40" t="s">
        <v>0</v>
      </c>
      <c r="C15" s="12" t="s">
        <v>49</v>
      </c>
      <c r="E15" s="116">
        <v>6</v>
      </c>
    </row>
    <row r="16" spans="1:5" ht="13.5" customHeight="1">
      <c r="A16" s="11"/>
      <c r="B16" s="40" t="s">
        <v>0</v>
      </c>
      <c r="C16" s="20" t="s">
        <v>6</v>
      </c>
      <c r="E16" s="114"/>
    </row>
    <row r="17" spans="1:5" ht="13.5" customHeight="1">
      <c r="A17" s="11"/>
      <c r="B17" s="43"/>
      <c r="C17" s="20" t="s">
        <v>38</v>
      </c>
      <c r="E17" s="114"/>
    </row>
    <row r="18" spans="1:5" ht="13.5" customHeight="1">
      <c r="A18" s="11"/>
      <c r="B18" s="43"/>
      <c r="C18" s="20"/>
      <c r="E18" s="114"/>
    </row>
    <row r="19" spans="1:5" ht="18" customHeight="1">
      <c r="A19" s="11"/>
      <c r="B19" s="40" t="s">
        <v>0</v>
      </c>
      <c r="C19" s="12" t="s">
        <v>48</v>
      </c>
      <c r="E19" s="116">
        <v>8</v>
      </c>
    </row>
    <row r="20" spans="1:5" ht="13.5" customHeight="1">
      <c r="A20" s="11"/>
      <c r="B20" s="43"/>
      <c r="C20" s="20" t="s">
        <v>46</v>
      </c>
      <c r="E20" s="113"/>
    </row>
    <row r="21" spans="1:5" ht="13.5" customHeight="1">
      <c r="A21" s="11"/>
      <c r="B21" s="43"/>
      <c r="C21" s="20" t="s">
        <v>47</v>
      </c>
      <c r="E21" s="112"/>
    </row>
    <row r="22" spans="1:3" ht="13.5" customHeight="1">
      <c r="A22" s="11"/>
      <c r="B22" s="42"/>
      <c r="C22" s="21"/>
    </row>
    <row r="23" spans="1:5" ht="13.5" customHeight="1">
      <c r="A23" s="1"/>
      <c r="B23" s="39"/>
      <c r="C23" s="22" t="s">
        <v>0</v>
      </c>
      <c r="D23" s="4"/>
      <c r="E23" s="4"/>
    </row>
    <row r="24" spans="1:5" ht="13.5" customHeight="1">
      <c r="A24" s="1"/>
      <c r="B24" s="39"/>
      <c r="C24" s="20" t="s">
        <v>0</v>
      </c>
      <c r="D24" s="7"/>
      <c r="E24" s="7"/>
    </row>
    <row r="25" spans="1:5" ht="13.5" customHeight="1">
      <c r="A25" s="1"/>
      <c r="B25" s="39"/>
      <c r="C25" s="20"/>
      <c r="D25" s="7"/>
      <c r="E25" s="7"/>
    </row>
    <row r="26" spans="1:5" ht="42" customHeight="1">
      <c r="A26" s="1"/>
      <c r="B26" s="1"/>
      <c r="C26" s="31"/>
      <c r="D26" s="50" t="s">
        <v>0</v>
      </c>
      <c r="E26" s="51" t="s">
        <v>0</v>
      </c>
    </row>
    <row r="27" spans="1:5" ht="12.75" customHeight="1">
      <c r="A27" s="9" t="s">
        <v>0</v>
      </c>
      <c r="B27" s="40" t="s">
        <v>0</v>
      </c>
      <c r="C27" s="22"/>
      <c r="D27" s="7"/>
      <c r="E27" s="7"/>
    </row>
    <row r="28" spans="1:9" ht="12.75" customHeight="1">
      <c r="A28" s="9" t="s">
        <v>0</v>
      </c>
      <c r="B28" s="9" t="s">
        <v>0</v>
      </c>
      <c r="C28" s="22"/>
      <c r="G28" s="8"/>
      <c r="H28" s="8"/>
      <c r="I28" s="3"/>
    </row>
    <row r="29" spans="1:8" ht="12.75" customHeight="1">
      <c r="A29" s="9" t="s">
        <v>0</v>
      </c>
      <c r="B29" s="9" t="s">
        <v>0</v>
      </c>
      <c r="C29" s="22"/>
      <c r="G29" s="8"/>
      <c r="H29" s="8"/>
    </row>
    <row r="30" spans="1:9" ht="12.75" customHeight="1">
      <c r="A30" s="8" t="s">
        <v>0</v>
      </c>
      <c r="B30" s="8" t="s">
        <v>0</v>
      </c>
      <c r="C30" s="22"/>
      <c r="G30" s="9" t="s">
        <v>0</v>
      </c>
      <c r="H30" s="9"/>
      <c r="I30" s="3"/>
    </row>
    <row r="31" spans="1:9" ht="12.75" customHeight="1">
      <c r="A31" s="9" t="s">
        <v>0</v>
      </c>
      <c r="B31" s="9" t="s">
        <v>0</v>
      </c>
      <c r="C31" s="20"/>
      <c r="G31" s="9" t="s">
        <v>0</v>
      </c>
      <c r="H31" s="9"/>
      <c r="I31" s="3"/>
    </row>
    <row r="32" spans="1:9" ht="12.75" customHeight="1">
      <c r="A32" s="23" t="s">
        <v>0</v>
      </c>
      <c r="B32" s="24" t="s">
        <v>0</v>
      </c>
      <c r="C32" s="20"/>
      <c r="G32" s="8" t="s">
        <v>0</v>
      </c>
      <c r="H32" s="8"/>
      <c r="I32" s="3"/>
    </row>
    <row r="33" spans="1:9" ht="12.75" customHeight="1">
      <c r="A33" s="24" t="s">
        <v>0</v>
      </c>
      <c r="B33" s="24" t="s">
        <v>0</v>
      </c>
      <c r="C33" s="32"/>
      <c r="G33" s="10" t="s">
        <v>0</v>
      </c>
      <c r="H33" s="10"/>
      <c r="I33" s="3"/>
    </row>
    <row r="34" spans="1:9" ht="12.75" customHeight="1">
      <c r="A34" s="24" t="s">
        <v>0</v>
      </c>
      <c r="B34" s="1"/>
      <c r="C34" s="32"/>
      <c r="G34" s="23" t="s">
        <v>0</v>
      </c>
      <c r="H34" s="24"/>
      <c r="I34" s="25"/>
    </row>
    <row r="35" spans="1:9" ht="12.75" customHeight="1">
      <c r="A35" s="24" t="s">
        <v>0</v>
      </c>
      <c r="B35" s="1"/>
      <c r="C35" s="20" t="s">
        <v>0</v>
      </c>
      <c r="G35" s="26"/>
      <c r="H35" s="24"/>
      <c r="I35" s="25"/>
    </row>
    <row r="36" spans="1:9" ht="12.75" customHeight="1">
      <c r="A36" s="24"/>
      <c r="B36" s="1"/>
      <c r="C36" s="20"/>
      <c r="G36" s="26"/>
      <c r="H36" s="24"/>
      <c r="I36" s="25"/>
    </row>
    <row r="37" spans="1:9" ht="12.75" customHeight="1">
      <c r="A37" s="24"/>
      <c r="B37" s="1"/>
      <c r="C37" s="20"/>
      <c r="G37" s="26"/>
      <c r="H37" s="24"/>
      <c r="I37" s="25"/>
    </row>
    <row r="38" spans="1:9" ht="12.75" customHeight="1">
      <c r="A38" s="24"/>
      <c r="B38" s="1"/>
      <c r="C38" s="20"/>
      <c r="G38" s="26"/>
      <c r="H38" s="24"/>
      <c r="I38" s="25"/>
    </row>
    <row r="39" spans="2:9" ht="13.5" customHeight="1">
      <c r="B39" s="1"/>
      <c r="C39" s="20"/>
      <c r="G39" s="24" t="s">
        <v>0</v>
      </c>
      <c r="H39" s="24"/>
      <c r="I39" s="25"/>
    </row>
    <row r="40" spans="2:5" ht="12.75" customHeight="1">
      <c r="B40" s="1"/>
      <c r="C40" s="6"/>
      <c r="D40" s="7"/>
      <c r="E40" s="7"/>
    </row>
    <row r="41" spans="2:4" ht="12.75" customHeight="1">
      <c r="B41" s="1"/>
      <c r="D41" s="2"/>
    </row>
    <row r="42" spans="3:5" ht="12.75" customHeight="1">
      <c r="C42" s="6"/>
      <c r="D42" s="7"/>
      <c r="E42" s="7"/>
    </row>
    <row r="43" ht="12.75" customHeight="1"/>
    <row r="44" ht="12.75" customHeight="1"/>
    <row r="45" ht="12.75" customHeight="1"/>
    <row r="46" ht="12.75" customHeight="1"/>
    <row r="47" ht="12.75" customHeight="1"/>
    <row r="48" ht="12.75" customHeight="1"/>
  </sheetData>
  <sheetProtection password="CF3F" sheet="1"/>
  <hyperlinks>
    <hyperlink ref="D1" r:id="rId1" display="Calcul du PmO Desserts"/>
    <hyperlink ref="D26" r:id="rId2" display="Calcul du PmO (Desserts et (Fromages)"/>
    <hyperlink ref="D3" r:id="rId3" display="Calcul du PmO Fromages"/>
  </hyperlinks>
  <printOptions horizontalCentered="1" verticalCentered="1"/>
  <pageMargins left="0.2362204724409449" right="0.1968503937007874" top="0.11811023622047245" bottom="0.1968503937007874" header="0" footer="0"/>
  <pageSetup orientation="portrait"/>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Microsoft Office User</cp:lastModifiedBy>
  <cp:lastPrinted>2009-10-08T18:17:55Z</cp:lastPrinted>
  <dcterms:created xsi:type="dcterms:W3CDTF">2007-09-13T14:32:31Z</dcterms:created>
  <dcterms:modified xsi:type="dcterms:W3CDTF">2021-04-21T22:12:21Z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