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640" yWindow="0" windowWidth="37760" windowHeight="16940" tabRatio="894"/>
  </bookViews>
  <sheets>
    <sheet name="Total des coûts d'exploitation" sheetId="1" r:id="rId1"/>
    <sheet name="Coût d'occupation " sheetId="2" r:id="rId2"/>
    <sheet name="Coût direct d'exploitation " sheetId="3" r:id="rId3"/>
    <sheet name="Musique &amp; Divertissement" sheetId="4" r:id="rId4"/>
    <sheet name="Mark &amp; Communication marketing" sheetId="5" r:id="rId5"/>
    <sheet name="Services publics" sheetId="6" r:id="rId6"/>
    <sheet name="Administration &amp; Frais généraux" sheetId="7" r:id="rId7"/>
    <sheet name="Entretien &amp; Réparations" sheetId="8" r:id="rId8"/>
  </sheets>
  <definedNames>
    <definedName name="image1" localSheetId="6">#REF!</definedName>
    <definedName name="image1" localSheetId="1">#REF!</definedName>
    <definedName name="image1" localSheetId="2">#REF!</definedName>
    <definedName name="image1" localSheetId="7">#REF!</definedName>
    <definedName name="image1" localSheetId="4">#REF!</definedName>
    <definedName name="image1" localSheetId="3">#REF!</definedName>
    <definedName name="image1" localSheetId="5">#REF!</definedName>
    <definedName name="image1" localSheetId="0">#REF!</definedName>
    <definedName name="image1">#REF!</definedName>
    <definedName name="image2" localSheetId="6">#REF!</definedName>
    <definedName name="image2" localSheetId="1">#REF!</definedName>
    <definedName name="image2" localSheetId="2">#REF!</definedName>
    <definedName name="image2" localSheetId="7">#REF!</definedName>
    <definedName name="image2" localSheetId="4">#REF!</definedName>
    <definedName name="image2" localSheetId="3">#REF!</definedName>
    <definedName name="image2" localSheetId="5">#REF!</definedName>
    <definedName name="image2">#REF!</definedName>
    <definedName name="_xlnm.Print_Area" localSheetId="6">'Administration &amp; Frais généraux'!$B$2:$AQ$29</definedName>
    <definedName name="_xlnm.Print_Area" localSheetId="1">'Coût d''occupation '!$B$2:$AQ$26</definedName>
    <definedName name="_xlnm.Print_Area" localSheetId="2">'Coût direct d''exploitation '!$B$2:$AQ$34</definedName>
    <definedName name="_xlnm.Print_Area" localSheetId="7">'Entretien &amp; Réparations'!$B$2:$AQ$31</definedName>
    <definedName name="_xlnm.Print_Area" localSheetId="4">'Mark &amp; Communication marketing'!$B$2:$AQ$25</definedName>
    <definedName name="_xlnm.Print_Area" localSheetId="3">'Musique &amp; Divertissement'!$B$2:$AQ$24</definedName>
    <definedName name="_xlnm.Print_Area" localSheetId="5">'Services publics'!$B$2:$AQ$23</definedName>
    <definedName name="_xlnm.Print_Area" localSheetId="0">'Total des coûts d''exploitation'!$B$2:$AQ$21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P29" i="7" l="1"/>
  <c r="AQ13" i="7"/>
  <c r="AQ14" i="7"/>
  <c r="AQ15" i="7"/>
  <c r="AQ16" i="7"/>
  <c r="AQ17" i="7"/>
  <c r="AQ18" i="7"/>
  <c r="AQ19" i="7"/>
  <c r="AQ20" i="7"/>
  <c r="AQ21" i="7"/>
  <c r="AQ22" i="7"/>
  <c r="AQ23" i="7"/>
  <c r="AQ24" i="7"/>
  <c r="AQ25" i="7"/>
  <c r="AQ26" i="7"/>
  <c r="AQ27" i="7"/>
  <c r="AQ29" i="7"/>
  <c r="AL29" i="7"/>
  <c r="AM13" i="7"/>
  <c r="AM14" i="7"/>
  <c r="AM15" i="7"/>
  <c r="AM16" i="7"/>
  <c r="AM17" i="7"/>
  <c r="AM18" i="7"/>
  <c r="AM19" i="7"/>
  <c r="AM20" i="7"/>
  <c r="AM21" i="7"/>
  <c r="AM22" i="7"/>
  <c r="AM23" i="7"/>
  <c r="AM24" i="7"/>
  <c r="AM25" i="7"/>
  <c r="AM26" i="7"/>
  <c r="AM27" i="7"/>
  <c r="AM29" i="7"/>
  <c r="AI29" i="7"/>
  <c r="AJ13" i="7"/>
  <c r="AJ14" i="7"/>
  <c r="AJ15" i="7"/>
  <c r="AJ16" i="7"/>
  <c r="AJ17" i="7"/>
  <c r="AJ18" i="7"/>
  <c r="AJ19" i="7"/>
  <c r="AJ20" i="7"/>
  <c r="AJ21" i="7"/>
  <c r="AJ22" i="7"/>
  <c r="AJ23" i="7"/>
  <c r="AJ24" i="7"/>
  <c r="AJ25" i="7"/>
  <c r="AJ26" i="7"/>
  <c r="AJ27" i="7"/>
  <c r="AJ29" i="7"/>
  <c r="AF29" i="7"/>
  <c r="AG13" i="7"/>
  <c r="AG14" i="7"/>
  <c r="AG15" i="7"/>
  <c r="AG16" i="7"/>
  <c r="AG17" i="7"/>
  <c r="AG18" i="7"/>
  <c r="AG19" i="7"/>
  <c r="AG20" i="7"/>
  <c r="AG21" i="7"/>
  <c r="AG22" i="7"/>
  <c r="AG23" i="7"/>
  <c r="AG24" i="7"/>
  <c r="AG25" i="7"/>
  <c r="AG26" i="7"/>
  <c r="AG27" i="7"/>
  <c r="AG29" i="7"/>
  <c r="AC29" i="7"/>
  <c r="AD13" i="7"/>
  <c r="AD14" i="7"/>
  <c r="AD15" i="7"/>
  <c r="AD16" i="7"/>
  <c r="AD17" i="7"/>
  <c r="AD18" i="7"/>
  <c r="AD19" i="7"/>
  <c r="AD20" i="7"/>
  <c r="AD21" i="7"/>
  <c r="AD22" i="7"/>
  <c r="AD23" i="7"/>
  <c r="AD24" i="7"/>
  <c r="AD25" i="7"/>
  <c r="AD26" i="7"/>
  <c r="AD27" i="7"/>
  <c r="AD29" i="7"/>
  <c r="Z29" i="7"/>
  <c r="AA13" i="7"/>
  <c r="AA14" i="7"/>
  <c r="AA15" i="7"/>
  <c r="AA16" i="7"/>
  <c r="AA17" i="7"/>
  <c r="AA18" i="7"/>
  <c r="AA19" i="7"/>
  <c r="AA20" i="7"/>
  <c r="AA21" i="7"/>
  <c r="AA22" i="7"/>
  <c r="AA23" i="7"/>
  <c r="AA24" i="7"/>
  <c r="AA25" i="7"/>
  <c r="AA26" i="7"/>
  <c r="AA27" i="7"/>
  <c r="AA29" i="7"/>
  <c r="W29" i="7"/>
  <c r="X13" i="7"/>
  <c r="X14" i="7"/>
  <c r="X15" i="7"/>
  <c r="X16" i="7"/>
  <c r="X17" i="7"/>
  <c r="X18" i="7"/>
  <c r="X19" i="7"/>
  <c r="X20" i="7"/>
  <c r="X21" i="7"/>
  <c r="X22" i="7"/>
  <c r="X23" i="7"/>
  <c r="X24" i="7"/>
  <c r="X25" i="7"/>
  <c r="X26" i="7"/>
  <c r="X27" i="7"/>
  <c r="X29" i="7"/>
  <c r="T29" i="7"/>
  <c r="U13" i="7"/>
  <c r="U14" i="7"/>
  <c r="U15" i="7"/>
  <c r="U16" i="7"/>
  <c r="U17" i="7"/>
  <c r="U18" i="7"/>
  <c r="U19" i="7"/>
  <c r="U20" i="7"/>
  <c r="U21" i="7"/>
  <c r="U22" i="7"/>
  <c r="U23" i="7"/>
  <c r="U24" i="7"/>
  <c r="U25" i="7"/>
  <c r="U26" i="7"/>
  <c r="U27" i="7"/>
  <c r="U29" i="7"/>
  <c r="Q29" i="7"/>
  <c r="R13" i="7"/>
  <c r="R14" i="7"/>
  <c r="R15" i="7"/>
  <c r="R16" i="7"/>
  <c r="R17" i="7"/>
  <c r="R18" i="7"/>
  <c r="R19" i="7"/>
  <c r="R20" i="7"/>
  <c r="R21" i="7"/>
  <c r="R22" i="7"/>
  <c r="R23" i="7"/>
  <c r="R24" i="7"/>
  <c r="R25" i="7"/>
  <c r="R26" i="7"/>
  <c r="R27" i="7"/>
  <c r="R29" i="7"/>
  <c r="N29" i="7"/>
  <c r="O13" i="7"/>
  <c r="O14" i="7"/>
  <c r="O15" i="7"/>
  <c r="O16" i="7"/>
  <c r="O17" i="7"/>
  <c r="O18" i="7"/>
  <c r="O19" i="7"/>
  <c r="O20" i="7"/>
  <c r="O21" i="7"/>
  <c r="O22" i="7"/>
  <c r="O23" i="7"/>
  <c r="O24" i="7"/>
  <c r="O25" i="7"/>
  <c r="O26" i="7"/>
  <c r="O27" i="7"/>
  <c r="O29" i="7"/>
  <c r="K29" i="7"/>
  <c r="L13" i="7"/>
  <c r="L14" i="7"/>
  <c r="L15" i="7"/>
  <c r="L16" i="7"/>
  <c r="L17" i="7"/>
  <c r="L18" i="7"/>
  <c r="L19" i="7"/>
  <c r="L20" i="7"/>
  <c r="L21" i="7"/>
  <c r="L22" i="7"/>
  <c r="L23" i="7"/>
  <c r="L24" i="7"/>
  <c r="L25" i="7"/>
  <c r="L26" i="7"/>
  <c r="L27" i="7"/>
  <c r="L29" i="7"/>
  <c r="H29" i="7"/>
  <c r="I13" i="7"/>
  <c r="I14" i="7"/>
  <c r="I15" i="7"/>
  <c r="I16" i="7"/>
  <c r="I17" i="7"/>
  <c r="I18" i="7"/>
  <c r="I19" i="7"/>
  <c r="I20" i="7"/>
  <c r="I21" i="7"/>
  <c r="I22" i="7"/>
  <c r="I23" i="7"/>
  <c r="I24" i="7"/>
  <c r="I25" i="7"/>
  <c r="I26" i="7"/>
  <c r="I27" i="7"/>
  <c r="I29" i="7"/>
  <c r="F29" i="7"/>
  <c r="E29" i="7"/>
  <c r="AP23" i="6"/>
  <c r="AQ13" i="6"/>
  <c r="AQ14" i="6"/>
  <c r="AQ15" i="6"/>
  <c r="AQ16" i="6"/>
  <c r="AQ17" i="6"/>
  <c r="AQ18" i="6"/>
  <c r="AQ19" i="6"/>
  <c r="AQ20" i="6"/>
  <c r="AQ21" i="6"/>
  <c r="AQ23" i="6"/>
  <c r="AL23" i="6"/>
  <c r="AM13" i="6"/>
  <c r="AM14" i="6"/>
  <c r="AM15" i="6"/>
  <c r="AM16" i="6"/>
  <c r="AM17" i="6"/>
  <c r="AM18" i="6"/>
  <c r="AM19" i="6"/>
  <c r="AM20" i="6"/>
  <c r="AM21" i="6"/>
  <c r="AM23" i="6"/>
  <c r="AI23" i="6"/>
  <c r="AJ13" i="6"/>
  <c r="AJ14" i="6"/>
  <c r="AJ15" i="6"/>
  <c r="AJ16" i="6"/>
  <c r="AJ17" i="6"/>
  <c r="AJ18" i="6"/>
  <c r="AJ19" i="6"/>
  <c r="AJ20" i="6"/>
  <c r="AJ21" i="6"/>
  <c r="AJ23" i="6"/>
  <c r="AF23" i="6"/>
  <c r="AG13" i="6"/>
  <c r="AG14" i="6"/>
  <c r="AG15" i="6"/>
  <c r="AG16" i="6"/>
  <c r="AG17" i="6"/>
  <c r="AG18" i="6"/>
  <c r="AG19" i="6"/>
  <c r="AG20" i="6"/>
  <c r="AG21" i="6"/>
  <c r="AG23" i="6"/>
  <c r="AC23" i="6"/>
  <c r="AD13" i="6"/>
  <c r="AD14" i="6"/>
  <c r="AD15" i="6"/>
  <c r="AD16" i="6"/>
  <c r="AD17" i="6"/>
  <c r="AD18" i="6"/>
  <c r="AD19" i="6"/>
  <c r="AD20" i="6"/>
  <c r="AD21" i="6"/>
  <c r="AD23" i="6"/>
  <c r="Z23" i="6"/>
  <c r="AA13" i="6"/>
  <c r="AA14" i="6"/>
  <c r="AA15" i="6"/>
  <c r="AA16" i="6"/>
  <c r="AA17" i="6"/>
  <c r="AA18" i="6"/>
  <c r="AA19" i="6"/>
  <c r="AA20" i="6"/>
  <c r="AA21" i="6"/>
  <c r="AA23" i="6"/>
  <c r="W23" i="6"/>
  <c r="X13" i="6"/>
  <c r="X14" i="6"/>
  <c r="X15" i="6"/>
  <c r="X16" i="6"/>
  <c r="X17" i="6"/>
  <c r="X18" i="6"/>
  <c r="X19" i="6"/>
  <c r="X20" i="6"/>
  <c r="X21" i="6"/>
  <c r="X23" i="6"/>
  <c r="T23" i="6"/>
  <c r="U13" i="6"/>
  <c r="U14" i="6"/>
  <c r="U15" i="6"/>
  <c r="U16" i="6"/>
  <c r="U17" i="6"/>
  <c r="U18" i="6"/>
  <c r="U19" i="6"/>
  <c r="U20" i="6"/>
  <c r="U21" i="6"/>
  <c r="U23" i="6"/>
  <c r="Q23" i="6"/>
  <c r="R13" i="6"/>
  <c r="R14" i="6"/>
  <c r="R15" i="6"/>
  <c r="R16" i="6"/>
  <c r="R17" i="6"/>
  <c r="R18" i="6"/>
  <c r="R19" i="6"/>
  <c r="R20" i="6"/>
  <c r="R21" i="6"/>
  <c r="R23" i="6"/>
  <c r="N23" i="6"/>
  <c r="O13" i="6"/>
  <c r="O14" i="6"/>
  <c r="O15" i="6"/>
  <c r="O16" i="6"/>
  <c r="O17" i="6"/>
  <c r="O18" i="6"/>
  <c r="O19" i="6"/>
  <c r="O20" i="6"/>
  <c r="O21" i="6"/>
  <c r="O23" i="6"/>
  <c r="K23" i="6"/>
  <c r="L13" i="6"/>
  <c r="L14" i="6"/>
  <c r="L15" i="6"/>
  <c r="L16" i="6"/>
  <c r="L17" i="6"/>
  <c r="L18" i="6"/>
  <c r="L19" i="6"/>
  <c r="L20" i="6"/>
  <c r="L21" i="6"/>
  <c r="L23" i="6"/>
  <c r="H23" i="6"/>
  <c r="I13" i="6"/>
  <c r="I14" i="6"/>
  <c r="I15" i="6"/>
  <c r="I16" i="6"/>
  <c r="I17" i="6"/>
  <c r="I18" i="6"/>
  <c r="I19" i="6"/>
  <c r="I20" i="6"/>
  <c r="I21" i="6"/>
  <c r="I23" i="6"/>
  <c r="F23" i="6"/>
  <c r="E23" i="6"/>
  <c r="AP25" i="5"/>
  <c r="AQ13" i="5"/>
  <c r="AQ14" i="5"/>
  <c r="AQ15" i="5"/>
  <c r="AQ16" i="5"/>
  <c r="AQ17" i="5"/>
  <c r="AQ18" i="5"/>
  <c r="AQ19" i="5"/>
  <c r="AQ20" i="5"/>
  <c r="AQ21" i="5"/>
  <c r="AQ22" i="5"/>
  <c r="AQ23" i="5"/>
  <c r="AQ25" i="5"/>
  <c r="AL25" i="5"/>
  <c r="AM13" i="5"/>
  <c r="AM14" i="5"/>
  <c r="AM15" i="5"/>
  <c r="AM16" i="5"/>
  <c r="AM17" i="5"/>
  <c r="AM18" i="5"/>
  <c r="AM19" i="5"/>
  <c r="AM20" i="5"/>
  <c r="AM21" i="5"/>
  <c r="AM22" i="5"/>
  <c r="AM23" i="5"/>
  <c r="AM25" i="5"/>
  <c r="AI25" i="5"/>
  <c r="AJ13" i="5"/>
  <c r="AJ14" i="5"/>
  <c r="AJ15" i="5"/>
  <c r="AJ16" i="5"/>
  <c r="AJ17" i="5"/>
  <c r="AJ18" i="5"/>
  <c r="AJ19" i="5"/>
  <c r="AJ20" i="5"/>
  <c r="AJ21" i="5"/>
  <c r="AJ22" i="5"/>
  <c r="AJ23" i="5"/>
  <c r="AJ25" i="5"/>
  <c r="AF25" i="5"/>
  <c r="AG13" i="5"/>
  <c r="AG14" i="5"/>
  <c r="AG15" i="5"/>
  <c r="AG16" i="5"/>
  <c r="AG17" i="5"/>
  <c r="AG18" i="5"/>
  <c r="AG19" i="5"/>
  <c r="AG20" i="5"/>
  <c r="AG21" i="5"/>
  <c r="AG22" i="5"/>
  <c r="AG23" i="5"/>
  <c r="AG25" i="5"/>
  <c r="AC25" i="5"/>
  <c r="AD13" i="5"/>
  <c r="AD14" i="5"/>
  <c r="AD15" i="5"/>
  <c r="AD16" i="5"/>
  <c r="AD17" i="5"/>
  <c r="AD18" i="5"/>
  <c r="AD19" i="5"/>
  <c r="AD20" i="5"/>
  <c r="AD21" i="5"/>
  <c r="AD22" i="5"/>
  <c r="AD23" i="5"/>
  <c r="AD25" i="5"/>
  <c r="Z25" i="5"/>
  <c r="AA13" i="5"/>
  <c r="AA14" i="5"/>
  <c r="AA15" i="5"/>
  <c r="AA16" i="5"/>
  <c r="AA17" i="5"/>
  <c r="AA18" i="5"/>
  <c r="AA19" i="5"/>
  <c r="AA20" i="5"/>
  <c r="AA21" i="5"/>
  <c r="AA22" i="5"/>
  <c r="AA23" i="5"/>
  <c r="AA25" i="5"/>
  <c r="W25" i="5"/>
  <c r="X13" i="5"/>
  <c r="X14" i="5"/>
  <c r="X15" i="5"/>
  <c r="X16" i="5"/>
  <c r="X17" i="5"/>
  <c r="X18" i="5"/>
  <c r="X19" i="5"/>
  <c r="X20" i="5"/>
  <c r="X21" i="5"/>
  <c r="X22" i="5"/>
  <c r="X23" i="5"/>
  <c r="X25" i="5"/>
  <c r="T25" i="5"/>
  <c r="U13" i="5"/>
  <c r="U14" i="5"/>
  <c r="U15" i="5"/>
  <c r="U16" i="5"/>
  <c r="U17" i="5"/>
  <c r="U18" i="5"/>
  <c r="U19" i="5"/>
  <c r="U20" i="5"/>
  <c r="U21" i="5"/>
  <c r="U22" i="5"/>
  <c r="U23" i="5"/>
  <c r="U25" i="5"/>
  <c r="Q25" i="5"/>
  <c r="R13" i="5"/>
  <c r="R14" i="5"/>
  <c r="R15" i="5"/>
  <c r="R16" i="5"/>
  <c r="R17" i="5"/>
  <c r="R18" i="5"/>
  <c r="R19" i="5"/>
  <c r="R20" i="5"/>
  <c r="R21" i="5"/>
  <c r="R22" i="5"/>
  <c r="R23" i="5"/>
  <c r="R25" i="5"/>
  <c r="N25" i="5"/>
  <c r="O13" i="5"/>
  <c r="O14" i="5"/>
  <c r="O15" i="5"/>
  <c r="O16" i="5"/>
  <c r="O17" i="5"/>
  <c r="O18" i="5"/>
  <c r="O19" i="5"/>
  <c r="O20" i="5"/>
  <c r="O21" i="5"/>
  <c r="O22" i="5"/>
  <c r="O23" i="5"/>
  <c r="O25" i="5"/>
  <c r="K25" i="5"/>
  <c r="L13" i="5"/>
  <c r="L14" i="5"/>
  <c r="L15" i="5"/>
  <c r="L16" i="5"/>
  <c r="L17" i="5"/>
  <c r="L18" i="5"/>
  <c r="L19" i="5"/>
  <c r="L20" i="5"/>
  <c r="L21" i="5"/>
  <c r="L22" i="5"/>
  <c r="L23" i="5"/>
  <c r="L25" i="5"/>
  <c r="H25" i="5"/>
  <c r="I13" i="5"/>
  <c r="I14" i="5"/>
  <c r="I15" i="5"/>
  <c r="I16" i="5"/>
  <c r="I17" i="5"/>
  <c r="I18" i="5"/>
  <c r="I19" i="5"/>
  <c r="I20" i="5"/>
  <c r="I21" i="5"/>
  <c r="I22" i="5"/>
  <c r="I23" i="5"/>
  <c r="I25" i="5"/>
  <c r="E25" i="5"/>
  <c r="AP24" i="4"/>
  <c r="AQ13" i="4"/>
  <c r="AQ14" i="4"/>
  <c r="AQ15" i="4"/>
  <c r="AQ16" i="4"/>
  <c r="AQ17" i="4"/>
  <c r="AQ18" i="4"/>
  <c r="AQ19" i="4"/>
  <c r="AQ20" i="4"/>
  <c r="AQ21" i="4"/>
  <c r="AQ22" i="4"/>
  <c r="AQ24" i="4"/>
  <c r="AL24" i="4"/>
  <c r="AM13" i="4"/>
  <c r="AM14" i="4"/>
  <c r="AM15" i="4"/>
  <c r="AM16" i="4"/>
  <c r="AM17" i="4"/>
  <c r="AM18" i="4"/>
  <c r="AM19" i="4"/>
  <c r="AM20" i="4"/>
  <c r="AM21" i="4"/>
  <c r="AM22" i="4"/>
  <c r="AM24" i="4"/>
  <c r="AI24" i="4"/>
  <c r="AJ13" i="4"/>
  <c r="AJ14" i="4"/>
  <c r="AJ15" i="4"/>
  <c r="AJ16" i="4"/>
  <c r="AJ17" i="4"/>
  <c r="AJ18" i="4"/>
  <c r="AJ19" i="4"/>
  <c r="AJ20" i="4"/>
  <c r="AJ21" i="4"/>
  <c r="AJ22" i="4"/>
  <c r="AJ24" i="4"/>
  <c r="AF24" i="4"/>
  <c r="AG13" i="4"/>
  <c r="AG14" i="4"/>
  <c r="AG15" i="4"/>
  <c r="AG16" i="4"/>
  <c r="AG17" i="4"/>
  <c r="AG18" i="4"/>
  <c r="AG19" i="4"/>
  <c r="AG20" i="4"/>
  <c r="AG21" i="4"/>
  <c r="AG22" i="4"/>
  <c r="AG24" i="4"/>
  <c r="AC24" i="4"/>
  <c r="AD13" i="4"/>
  <c r="AD14" i="4"/>
  <c r="AD15" i="4"/>
  <c r="AD16" i="4"/>
  <c r="AD17" i="4"/>
  <c r="AD18" i="4"/>
  <c r="AD19" i="4"/>
  <c r="AD20" i="4"/>
  <c r="AD21" i="4"/>
  <c r="AD22" i="4"/>
  <c r="AD24" i="4"/>
  <c r="Z24" i="4"/>
  <c r="AA13" i="4"/>
  <c r="AA14" i="4"/>
  <c r="AA15" i="4"/>
  <c r="AA16" i="4"/>
  <c r="AA17" i="4"/>
  <c r="AA18" i="4"/>
  <c r="AA19" i="4"/>
  <c r="AA20" i="4"/>
  <c r="AA21" i="4"/>
  <c r="AA22" i="4"/>
  <c r="AA24" i="4"/>
  <c r="W24" i="4"/>
  <c r="X13" i="4"/>
  <c r="X14" i="4"/>
  <c r="X15" i="4"/>
  <c r="X16" i="4"/>
  <c r="X17" i="4"/>
  <c r="X18" i="4"/>
  <c r="X19" i="4"/>
  <c r="X20" i="4"/>
  <c r="X21" i="4"/>
  <c r="X22" i="4"/>
  <c r="X24" i="4"/>
  <c r="T24" i="4"/>
  <c r="U13" i="4"/>
  <c r="U14" i="4"/>
  <c r="U15" i="4"/>
  <c r="U16" i="4"/>
  <c r="U17" i="4"/>
  <c r="U18" i="4"/>
  <c r="U19" i="4"/>
  <c r="U20" i="4"/>
  <c r="U21" i="4"/>
  <c r="U22" i="4"/>
  <c r="U24" i="4"/>
  <c r="Q24" i="4"/>
  <c r="R13" i="4"/>
  <c r="R14" i="4"/>
  <c r="R15" i="4"/>
  <c r="R16" i="4"/>
  <c r="R17" i="4"/>
  <c r="R18" i="4"/>
  <c r="R19" i="4"/>
  <c r="R20" i="4"/>
  <c r="R21" i="4"/>
  <c r="R22" i="4"/>
  <c r="R24" i="4"/>
  <c r="N24" i="4"/>
  <c r="O13" i="4"/>
  <c r="O14" i="4"/>
  <c r="O15" i="4"/>
  <c r="O16" i="4"/>
  <c r="O17" i="4"/>
  <c r="O18" i="4"/>
  <c r="O19" i="4"/>
  <c r="O20" i="4"/>
  <c r="O21" i="4"/>
  <c r="O22" i="4"/>
  <c r="O24" i="4"/>
  <c r="K24" i="4"/>
  <c r="L13" i="4"/>
  <c r="L14" i="4"/>
  <c r="L15" i="4"/>
  <c r="L16" i="4"/>
  <c r="L17" i="4"/>
  <c r="L18" i="4"/>
  <c r="L19" i="4"/>
  <c r="L20" i="4"/>
  <c r="L21" i="4"/>
  <c r="L22" i="4"/>
  <c r="L24" i="4"/>
  <c r="H24" i="4"/>
  <c r="I13" i="4"/>
  <c r="I14" i="4"/>
  <c r="I15" i="4"/>
  <c r="I16" i="4"/>
  <c r="I17" i="4"/>
  <c r="I18" i="4"/>
  <c r="I19" i="4"/>
  <c r="I20" i="4"/>
  <c r="I21" i="4"/>
  <c r="I22" i="4"/>
  <c r="I24" i="4"/>
  <c r="F24" i="4"/>
  <c r="E24" i="4"/>
  <c r="AP34" i="3"/>
  <c r="AQ13" i="3"/>
  <c r="AQ14" i="3"/>
  <c r="AQ15" i="3"/>
  <c r="AQ16" i="3"/>
  <c r="AQ17" i="3"/>
  <c r="AQ18" i="3"/>
  <c r="AQ19" i="3"/>
  <c r="AQ20" i="3"/>
  <c r="AQ21" i="3"/>
  <c r="AQ22" i="3"/>
  <c r="AQ23" i="3"/>
  <c r="AQ24" i="3"/>
  <c r="AQ25" i="3"/>
  <c r="AQ26" i="3"/>
  <c r="AQ27" i="3"/>
  <c r="AQ28" i="3"/>
  <c r="AQ29" i="3"/>
  <c r="AQ30" i="3"/>
  <c r="AQ31" i="3"/>
  <c r="AQ32" i="3"/>
  <c r="AQ34" i="3"/>
  <c r="AL34" i="3"/>
  <c r="AM13" i="3"/>
  <c r="AM14" i="3"/>
  <c r="AM15" i="3"/>
  <c r="AM16" i="3"/>
  <c r="AM17" i="3"/>
  <c r="AM18" i="3"/>
  <c r="AM19" i="3"/>
  <c r="AM20" i="3"/>
  <c r="AM21" i="3"/>
  <c r="AM22" i="3"/>
  <c r="AM23" i="3"/>
  <c r="AM24" i="3"/>
  <c r="AM25" i="3"/>
  <c r="AM26" i="3"/>
  <c r="AM27" i="3"/>
  <c r="AM28" i="3"/>
  <c r="AM29" i="3"/>
  <c r="AM30" i="3"/>
  <c r="AM31" i="3"/>
  <c r="AM32" i="3"/>
  <c r="AM34" i="3"/>
  <c r="AI34" i="3"/>
  <c r="AJ13" i="3"/>
  <c r="AJ14" i="3"/>
  <c r="AJ15" i="3"/>
  <c r="AJ16" i="3"/>
  <c r="AJ17" i="3"/>
  <c r="AJ18" i="3"/>
  <c r="AJ19" i="3"/>
  <c r="AJ20" i="3"/>
  <c r="AJ21" i="3"/>
  <c r="AJ22" i="3"/>
  <c r="AJ23" i="3"/>
  <c r="AJ24" i="3"/>
  <c r="AJ25" i="3"/>
  <c r="AJ26" i="3"/>
  <c r="AJ27" i="3"/>
  <c r="AJ28" i="3"/>
  <c r="AJ29" i="3"/>
  <c r="AJ30" i="3"/>
  <c r="AJ31" i="3"/>
  <c r="AJ32" i="3"/>
  <c r="AJ34" i="3"/>
  <c r="AF34" i="3"/>
  <c r="AG13" i="3"/>
  <c r="AG14" i="3"/>
  <c r="AG15" i="3"/>
  <c r="AG16" i="3"/>
  <c r="AG17" i="3"/>
  <c r="AG18" i="3"/>
  <c r="AG19" i="3"/>
  <c r="AG20" i="3"/>
  <c r="AG21" i="3"/>
  <c r="AG22" i="3"/>
  <c r="AG23" i="3"/>
  <c r="AG24" i="3"/>
  <c r="AG25" i="3"/>
  <c r="AG26" i="3"/>
  <c r="AG27" i="3"/>
  <c r="AG28" i="3"/>
  <c r="AG29" i="3"/>
  <c r="AG30" i="3"/>
  <c r="AG31" i="3"/>
  <c r="AG32" i="3"/>
  <c r="AG34" i="3"/>
  <c r="AC34" i="3"/>
  <c r="AD13" i="3"/>
  <c r="AD14" i="3"/>
  <c r="AD15" i="3"/>
  <c r="AD16" i="3"/>
  <c r="AD17" i="3"/>
  <c r="AD18" i="3"/>
  <c r="AD19" i="3"/>
  <c r="AD20" i="3"/>
  <c r="AD21" i="3"/>
  <c r="AD22" i="3"/>
  <c r="AD23" i="3"/>
  <c r="AD24" i="3"/>
  <c r="AD25" i="3"/>
  <c r="AD26" i="3"/>
  <c r="AD27" i="3"/>
  <c r="AD28" i="3"/>
  <c r="AD29" i="3"/>
  <c r="AD30" i="3"/>
  <c r="AD31" i="3"/>
  <c r="AD32" i="3"/>
  <c r="AD34" i="3"/>
  <c r="Z34" i="3"/>
  <c r="AA13" i="3"/>
  <c r="AA14" i="3"/>
  <c r="AA15" i="3"/>
  <c r="AA16" i="3"/>
  <c r="AA17" i="3"/>
  <c r="AA18" i="3"/>
  <c r="AA19" i="3"/>
  <c r="AA20" i="3"/>
  <c r="AA21" i="3"/>
  <c r="AA22" i="3"/>
  <c r="AA23" i="3"/>
  <c r="AA24" i="3"/>
  <c r="AA25" i="3"/>
  <c r="AA26" i="3"/>
  <c r="AA27" i="3"/>
  <c r="AA28" i="3"/>
  <c r="AA29" i="3"/>
  <c r="AA30" i="3"/>
  <c r="AA31" i="3"/>
  <c r="AA32" i="3"/>
  <c r="AA34" i="3"/>
  <c r="W34" i="3"/>
  <c r="X13" i="3"/>
  <c r="X14" i="3"/>
  <c r="X15" i="3"/>
  <c r="X16" i="3"/>
  <c r="X17" i="3"/>
  <c r="X18" i="3"/>
  <c r="X19" i="3"/>
  <c r="X20" i="3"/>
  <c r="X21" i="3"/>
  <c r="X22" i="3"/>
  <c r="X23" i="3"/>
  <c r="X24" i="3"/>
  <c r="X25" i="3"/>
  <c r="X26" i="3"/>
  <c r="X27" i="3"/>
  <c r="X28" i="3"/>
  <c r="X29" i="3"/>
  <c r="X30" i="3"/>
  <c r="X31" i="3"/>
  <c r="X32" i="3"/>
  <c r="X34" i="3"/>
  <c r="T34" i="3"/>
  <c r="U13" i="3"/>
  <c r="U14" i="3"/>
  <c r="U15" i="3"/>
  <c r="U16" i="3"/>
  <c r="U17" i="3"/>
  <c r="U18" i="3"/>
  <c r="U19" i="3"/>
  <c r="U20" i="3"/>
  <c r="U21" i="3"/>
  <c r="U22" i="3"/>
  <c r="U23" i="3"/>
  <c r="U24" i="3"/>
  <c r="U25" i="3"/>
  <c r="U26" i="3"/>
  <c r="U27" i="3"/>
  <c r="U28" i="3"/>
  <c r="U29" i="3"/>
  <c r="U30" i="3"/>
  <c r="U31" i="3"/>
  <c r="U32" i="3"/>
  <c r="U34" i="3"/>
  <c r="Q34" i="3"/>
  <c r="R13" i="3"/>
  <c r="R14" i="3"/>
  <c r="R15" i="3"/>
  <c r="R16" i="3"/>
  <c r="R17" i="3"/>
  <c r="R18" i="3"/>
  <c r="R19" i="3"/>
  <c r="R20" i="3"/>
  <c r="R21" i="3"/>
  <c r="R22" i="3"/>
  <c r="R23" i="3"/>
  <c r="R24" i="3"/>
  <c r="R25" i="3"/>
  <c r="R26" i="3"/>
  <c r="R27" i="3"/>
  <c r="R28" i="3"/>
  <c r="R29" i="3"/>
  <c r="R30" i="3"/>
  <c r="R31" i="3"/>
  <c r="R32" i="3"/>
  <c r="R34" i="3"/>
  <c r="N34" i="3"/>
  <c r="O13" i="3"/>
  <c r="O14" i="3"/>
  <c r="O15" i="3"/>
  <c r="O16" i="3"/>
  <c r="O17" i="3"/>
  <c r="O18" i="3"/>
  <c r="O19" i="3"/>
  <c r="O20" i="3"/>
  <c r="O21" i="3"/>
  <c r="O22" i="3"/>
  <c r="O23" i="3"/>
  <c r="O24" i="3"/>
  <c r="O25" i="3"/>
  <c r="O26" i="3"/>
  <c r="O27" i="3"/>
  <c r="O28" i="3"/>
  <c r="O29" i="3"/>
  <c r="O30" i="3"/>
  <c r="O31" i="3"/>
  <c r="O32" i="3"/>
  <c r="O34" i="3"/>
  <c r="K34" i="3"/>
  <c r="L13" i="3"/>
  <c r="L14" i="3"/>
  <c r="L15" i="3"/>
  <c r="L16" i="3"/>
  <c r="L17" i="3"/>
  <c r="L18" i="3"/>
  <c r="L19" i="3"/>
  <c r="L20" i="3"/>
  <c r="L21" i="3"/>
  <c r="L22" i="3"/>
  <c r="L23" i="3"/>
  <c r="L24" i="3"/>
  <c r="L25" i="3"/>
  <c r="L26" i="3"/>
  <c r="L27" i="3"/>
  <c r="L28" i="3"/>
  <c r="L29" i="3"/>
  <c r="L30" i="3"/>
  <c r="L31" i="3"/>
  <c r="L32" i="3"/>
  <c r="L34" i="3"/>
  <c r="H34" i="3"/>
  <c r="I13" i="3"/>
  <c r="I14" i="3"/>
  <c r="I15" i="3"/>
  <c r="I16" i="3"/>
  <c r="I17" i="3"/>
  <c r="I18" i="3"/>
  <c r="I19" i="3"/>
  <c r="I20" i="3"/>
  <c r="I21" i="3"/>
  <c r="I22" i="3"/>
  <c r="I23" i="3"/>
  <c r="I24" i="3"/>
  <c r="I25" i="3"/>
  <c r="I26" i="3"/>
  <c r="I27" i="3"/>
  <c r="I28" i="3"/>
  <c r="I29" i="3"/>
  <c r="I30" i="3"/>
  <c r="I31" i="3"/>
  <c r="I32" i="3"/>
  <c r="I34" i="3"/>
  <c r="F34" i="3"/>
  <c r="E34" i="3"/>
  <c r="AP26" i="2"/>
  <c r="AQ13" i="2"/>
  <c r="AQ14" i="2"/>
  <c r="AQ15" i="2"/>
  <c r="AQ16" i="2"/>
  <c r="AQ17" i="2"/>
  <c r="AQ18" i="2"/>
  <c r="AQ19" i="2"/>
  <c r="AQ20" i="2"/>
  <c r="AQ21" i="2"/>
  <c r="AQ22" i="2"/>
  <c r="AQ23" i="2"/>
  <c r="AQ24" i="2"/>
  <c r="AQ26" i="2"/>
  <c r="AL26" i="2"/>
  <c r="AM13" i="2"/>
  <c r="AM14" i="2"/>
  <c r="AM15" i="2"/>
  <c r="AM16" i="2"/>
  <c r="AM17" i="2"/>
  <c r="AM18" i="2"/>
  <c r="AM19" i="2"/>
  <c r="AM20" i="2"/>
  <c r="AM21" i="2"/>
  <c r="AM22" i="2"/>
  <c r="AM23" i="2"/>
  <c r="AM24" i="2"/>
  <c r="AM26" i="2"/>
  <c r="AI26" i="2"/>
  <c r="AJ13" i="2"/>
  <c r="AJ14" i="2"/>
  <c r="AJ15" i="2"/>
  <c r="AJ16" i="2"/>
  <c r="AJ17" i="2"/>
  <c r="AJ18" i="2"/>
  <c r="AJ19" i="2"/>
  <c r="AJ20" i="2"/>
  <c r="AJ21" i="2"/>
  <c r="AJ22" i="2"/>
  <c r="AJ23" i="2"/>
  <c r="AJ24" i="2"/>
  <c r="AJ26" i="2"/>
  <c r="AF26" i="2"/>
  <c r="AG13" i="2"/>
  <c r="AG14" i="2"/>
  <c r="AG15" i="2"/>
  <c r="AG16" i="2"/>
  <c r="AG17" i="2"/>
  <c r="AG18" i="2"/>
  <c r="AG19" i="2"/>
  <c r="AG20" i="2"/>
  <c r="AG21" i="2"/>
  <c r="AG22" i="2"/>
  <c r="AG23" i="2"/>
  <c r="AG24" i="2"/>
  <c r="AG26" i="2"/>
  <c r="AC26" i="2"/>
  <c r="AD13" i="2"/>
  <c r="AD14" i="2"/>
  <c r="AD15" i="2"/>
  <c r="AD16" i="2"/>
  <c r="AD17" i="2"/>
  <c r="AD18" i="2"/>
  <c r="AD19" i="2"/>
  <c r="AD20" i="2"/>
  <c r="AD21" i="2"/>
  <c r="AD22" i="2"/>
  <c r="AD23" i="2"/>
  <c r="AD24" i="2"/>
  <c r="AD26" i="2"/>
  <c r="Z26" i="2"/>
  <c r="AA13" i="2"/>
  <c r="AA14" i="2"/>
  <c r="AA15" i="2"/>
  <c r="AA16" i="2"/>
  <c r="AA17" i="2"/>
  <c r="AA18" i="2"/>
  <c r="AA19" i="2"/>
  <c r="AA20" i="2"/>
  <c r="AA21" i="2"/>
  <c r="AA22" i="2"/>
  <c r="AA23" i="2"/>
  <c r="AA24" i="2"/>
  <c r="AA26" i="2"/>
  <c r="W26" i="2"/>
  <c r="X13" i="2"/>
  <c r="X14" i="2"/>
  <c r="X15" i="2"/>
  <c r="X16" i="2"/>
  <c r="X17" i="2"/>
  <c r="X18" i="2"/>
  <c r="X19" i="2"/>
  <c r="X20" i="2"/>
  <c r="X21" i="2"/>
  <c r="X22" i="2"/>
  <c r="X23" i="2"/>
  <c r="X24" i="2"/>
  <c r="X26" i="2"/>
  <c r="T26" i="2"/>
  <c r="U13" i="2"/>
  <c r="U14" i="2"/>
  <c r="U15" i="2"/>
  <c r="U16" i="2"/>
  <c r="U17" i="2"/>
  <c r="U18" i="2"/>
  <c r="U19" i="2"/>
  <c r="U20" i="2"/>
  <c r="U21" i="2"/>
  <c r="U22" i="2"/>
  <c r="U23" i="2"/>
  <c r="U24" i="2"/>
  <c r="U26" i="2"/>
  <c r="Q26" i="2"/>
  <c r="R13" i="2"/>
  <c r="R14" i="2"/>
  <c r="R15" i="2"/>
  <c r="R16" i="2"/>
  <c r="R17" i="2"/>
  <c r="R18" i="2"/>
  <c r="R19" i="2"/>
  <c r="R20" i="2"/>
  <c r="R21" i="2"/>
  <c r="R22" i="2"/>
  <c r="R23" i="2"/>
  <c r="R24" i="2"/>
  <c r="R26" i="2"/>
  <c r="N26" i="2"/>
  <c r="O13" i="2"/>
  <c r="O14" i="2"/>
  <c r="O15" i="2"/>
  <c r="O16" i="2"/>
  <c r="O17" i="2"/>
  <c r="O18" i="2"/>
  <c r="O19" i="2"/>
  <c r="O20" i="2"/>
  <c r="O21" i="2"/>
  <c r="O22" i="2"/>
  <c r="O23" i="2"/>
  <c r="O24" i="2"/>
  <c r="O26" i="2"/>
  <c r="K26" i="2"/>
  <c r="L13" i="2"/>
  <c r="L14" i="2"/>
  <c r="L15" i="2"/>
  <c r="L16" i="2"/>
  <c r="L17" i="2"/>
  <c r="L18" i="2"/>
  <c r="L19" i="2"/>
  <c r="L20" i="2"/>
  <c r="L21" i="2"/>
  <c r="L22" i="2"/>
  <c r="L23" i="2"/>
  <c r="L24" i="2"/>
  <c r="L26" i="2"/>
  <c r="H26" i="2"/>
  <c r="I13" i="2"/>
  <c r="I14" i="2"/>
  <c r="I15" i="2"/>
  <c r="I16" i="2"/>
  <c r="I17" i="2"/>
  <c r="I18" i="2"/>
  <c r="I19" i="2"/>
  <c r="I20" i="2"/>
  <c r="I21" i="2"/>
  <c r="I22" i="2"/>
  <c r="I23" i="2"/>
  <c r="I24" i="2"/>
  <c r="I26" i="2"/>
  <c r="E26" i="2"/>
  <c r="AP31" i="8"/>
  <c r="AQ13" i="8"/>
  <c r="AQ14" i="8"/>
  <c r="AQ15" i="8"/>
  <c r="AQ16" i="8"/>
  <c r="AQ17" i="8"/>
  <c r="AQ18" i="8"/>
  <c r="AQ19" i="8"/>
  <c r="AQ20" i="8"/>
  <c r="AQ21" i="8"/>
  <c r="AQ22" i="8"/>
  <c r="AQ23" i="8"/>
  <c r="AQ24" i="8"/>
  <c r="AQ25" i="8"/>
  <c r="AQ26" i="8"/>
  <c r="AQ27" i="8"/>
  <c r="AQ28" i="8"/>
  <c r="AQ29" i="8"/>
  <c r="AQ31" i="8"/>
  <c r="AL31" i="8"/>
  <c r="AM13" i="8"/>
  <c r="AM14" i="8"/>
  <c r="AM15" i="8"/>
  <c r="AM16" i="8"/>
  <c r="AM17" i="8"/>
  <c r="AM18" i="8"/>
  <c r="AM19" i="8"/>
  <c r="AM20" i="8"/>
  <c r="AM21" i="8"/>
  <c r="AM22" i="8"/>
  <c r="AM23" i="8"/>
  <c r="AM24" i="8"/>
  <c r="AM25" i="8"/>
  <c r="AM26" i="8"/>
  <c r="AM27" i="8"/>
  <c r="AM28" i="8"/>
  <c r="AM29" i="8"/>
  <c r="AM31" i="8"/>
  <c r="AI31" i="8"/>
  <c r="AJ13" i="8"/>
  <c r="AJ14" i="8"/>
  <c r="AJ15" i="8"/>
  <c r="AJ16" i="8"/>
  <c r="AJ17" i="8"/>
  <c r="AJ18" i="8"/>
  <c r="AJ19" i="8"/>
  <c r="AJ20" i="8"/>
  <c r="AJ21" i="8"/>
  <c r="AJ22" i="8"/>
  <c r="AJ23" i="8"/>
  <c r="AJ24" i="8"/>
  <c r="AJ25" i="8"/>
  <c r="AJ26" i="8"/>
  <c r="AJ27" i="8"/>
  <c r="AJ28" i="8"/>
  <c r="AJ29" i="8"/>
  <c r="AJ31" i="8"/>
  <c r="AF31" i="8"/>
  <c r="AG13" i="8"/>
  <c r="AG14" i="8"/>
  <c r="AG15" i="8"/>
  <c r="AG16" i="8"/>
  <c r="AG17" i="8"/>
  <c r="AG18" i="8"/>
  <c r="AG19" i="8"/>
  <c r="AG20" i="8"/>
  <c r="AG21" i="8"/>
  <c r="AG22" i="8"/>
  <c r="AG23" i="8"/>
  <c r="AG24" i="8"/>
  <c r="AG25" i="8"/>
  <c r="AG26" i="8"/>
  <c r="AG27" i="8"/>
  <c r="AG28" i="8"/>
  <c r="AG29" i="8"/>
  <c r="AG31" i="8"/>
  <c r="AC31" i="8"/>
  <c r="AD13" i="8"/>
  <c r="AD14" i="8"/>
  <c r="AD15" i="8"/>
  <c r="AD16" i="8"/>
  <c r="AD17" i="8"/>
  <c r="AD18" i="8"/>
  <c r="AD19" i="8"/>
  <c r="AD20" i="8"/>
  <c r="AD21" i="8"/>
  <c r="AD22" i="8"/>
  <c r="AD23" i="8"/>
  <c r="AD24" i="8"/>
  <c r="AD25" i="8"/>
  <c r="AD26" i="8"/>
  <c r="AD27" i="8"/>
  <c r="AD28" i="8"/>
  <c r="AD29" i="8"/>
  <c r="AD31" i="8"/>
  <c r="Z31" i="8"/>
  <c r="AA13" i="8"/>
  <c r="AA14" i="8"/>
  <c r="AA15" i="8"/>
  <c r="AA16" i="8"/>
  <c r="AA17" i="8"/>
  <c r="AA18" i="8"/>
  <c r="AA19" i="8"/>
  <c r="AA20" i="8"/>
  <c r="AA21" i="8"/>
  <c r="AA22" i="8"/>
  <c r="AA23" i="8"/>
  <c r="AA24" i="8"/>
  <c r="AA25" i="8"/>
  <c r="AA26" i="8"/>
  <c r="AA27" i="8"/>
  <c r="AA28" i="8"/>
  <c r="AA29" i="8"/>
  <c r="AA31" i="8"/>
  <c r="W31" i="8"/>
  <c r="X13" i="8"/>
  <c r="X14" i="8"/>
  <c r="X15" i="8"/>
  <c r="X16" i="8"/>
  <c r="X17" i="8"/>
  <c r="X18" i="8"/>
  <c r="X19" i="8"/>
  <c r="X20" i="8"/>
  <c r="X21" i="8"/>
  <c r="X22" i="8"/>
  <c r="X23" i="8"/>
  <c r="X24" i="8"/>
  <c r="X25" i="8"/>
  <c r="X26" i="8"/>
  <c r="X27" i="8"/>
  <c r="X28" i="8"/>
  <c r="X29" i="8"/>
  <c r="X31" i="8"/>
  <c r="T31" i="8"/>
  <c r="U13" i="8"/>
  <c r="U14" i="8"/>
  <c r="U15" i="8"/>
  <c r="U16" i="8"/>
  <c r="U17" i="8"/>
  <c r="U18" i="8"/>
  <c r="U19" i="8"/>
  <c r="U20" i="8"/>
  <c r="U21" i="8"/>
  <c r="U22" i="8"/>
  <c r="U23" i="8"/>
  <c r="U24" i="8"/>
  <c r="U25" i="8"/>
  <c r="U26" i="8"/>
  <c r="U27" i="8"/>
  <c r="U28" i="8"/>
  <c r="U29" i="8"/>
  <c r="U31" i="8"/>
  <c r="Q31" i="8"/>
  <c r="R13" i="8"/>
  <c r="R14" i="8"/>
  <c r="R15" i="8"/>
  <c r="R16" i="8"/>
  <c r="R17" i="8"/>
  <c r="R18" i="8"/>
  <c r="R19" i="8"/>
  <c r="R20" i="8"/>
  <c r="R21" i="8"/>
  <c r="R22" i="8"/>
  <c r="R23" i="8"/>
  <c r="R24" i="8"/>
  <c r="R25" i="8"/>
  <c r="R26" i="8"/>
  <c r="R27" i="8"/>
  <c r="R28" i="8"/>
  <c r="R29" i="8"/>
  <c r="R31" i="8"/>
  <c r="N31" i="8"/>
  <c r="O13" i="8"/>
  <c r="O14" i="8"/>
  <c r="O15" i="8"/>
  <c r="O16" i="8"/>
  <c r="O17" i="8"/>
  <c r="O18" i="8"/>
  <c r="O19" i="8"/>
  <c r="O20" i="8"/>
  <c r="O21" i="8"/>
  <c r="O22" i="8"/>
  <c r="O23" i="8"/>
  <c r="O24" i="8"/>
  <c r="O25" i="8"/>
  <c r="O26" i="8"/>
  <c r="O27" i="8"/>
  <c r="O28" i="8"/>
  <c r="O29" i="8"/>
  <c r="O31" i="8"/>
  <c r="K31" i="8"/>
  <c r="L13" i="8"/>
  <c r="L14" i="8"/>
  <c r="L15" i="8"/>
  <c r="L16" i="8"/>
  <c r="L17" i="8"/>
  <c r="L18" i="8"/>
  <c r="L19" i="8"/>
  <c r="L20" i="8"/>
  <c r="L21" i="8"/>
  <c r="L22" i="8"/>
  <c r="L23" i="8"/>
  <c r="L24" i="8"/>
  <c r="L25" i="8"/>
  <c r="L26" i="8"/>
  <c r="L27" i="8"/>
  <c r="L28" i="8"/>
  <c r="L29" i="8"/>
  <c r="L31" i="8"/>
  <c r="H31" i="8"/>
  <c r="I13" i="8"/>
  <c r="I14" i="8"/>
  <c r="I15" i="8"/>
  <c r="I16" i="8"/>
  <c r="I17" i="8"/>
  <c r="I18" i="8"/>
  <c r="I19" i="8"/>
  <c r="I20" i="8"/>
  <c r="I21" i="8"/>
  <c r="I22" i="8"/>
  <c r="I23" i="8"/>
  <c r="I24" i="8"/>
  <c r="I25" i="8"/>
  <c r="I26" i="8"/>
  <c r="I27" i="8"/>
  <c r="I28" i="8"/>
  <c r="I29" i="8"/>
  <c r="I31" i="8"/>
  <c r="F31" i="8"/>
  <c r="E31" i="8"/>
  <c r="AP29" i="8"/>
  <c r="F29" i="8"/>
  <c r="E19" i="1"/>
  <c r="H19" i="1"/>
  <c r="K19" i="1"/>
  <c r="N19" i="1"/>
  <c r="Q19" i="1"/>
  <c r="T19" i="1"/>
  <c r="W19" i="1"/>
  <c r="Z19" i="1"/>
  <c r="AC19" i="1"/>
  <c r="AF19" i="1"/>
  <c r="AI19" i="1"/>
  <c r="AL19" i="1"/>
  <c r="AP19" i="1"/>
  <c r="E13" i="1"/>
  <c r="H13" i="1"/>
  <c r="K13" i="1"/>
  <c r="N13" i="1"/>
  <c r="Q13" i="1"/>
  <c r="T13" i="1"/>
  <c r="W13" i="1"/>
  <c r="Z13" i="1"/>
  <c r="AC13" i="1"/>
  <c r="AF13" i="1"/>
  <c r="AI13" i="1"/>
  <c r="AL13" i="1"/>
  <c r="AP13" i="1"/>
  <c r="E14" i="1"/>
  <c r="H14" i="1"/>
  <c r="K14" i="1"/>
  <c r="N14" i="1"/>
  <c r="Q14" i="1"/>
  <c r="T14" i="1"/>
  <c r="W14" i="1"/>
  <c r="Z14" i="1"/>
  <c r="AC14" i="1"/>
  <c r="AF14" i="1"/>
  <c r="AI14" i="1"/>
  <c r="AL14" i="1"/>
  <c r="AP14" i="1"/>
  <c r="E15" i="1"/>
  <c r="H15" i="1"/>
  <c r="K15" i="1"/>
  <c r="N15" i="1"/>
  <c r="Q15" i="1"/>
  <c r="T15" i="1"/>
  <c r="W15" i="1"/>
  <c r="Z15" i="1"/>
  <c r="AC15" i="1"/>
  <c r="AF15" i="1"/>
  <c r="AI15" i="1"/>
  <c r="AL15" i="1"/>
  <c r="AP15" i="1"/>
  <c r="E16" i="1"/>
  <c r="H16" i="1"/>
  <c r="K16" i="1"/>
  <c r="N16" i="1"/>
  <c r="Q16" i="1"/>
  <c r="T16" i="1"/>
  <c r="W16" i="1"/>
  <c r="Z16" i="1"/>
  <c r="AC16" i="1"/>
  <c r="AF16" i="1"/>
  <c r="AI16" i="1"/>
  <c r="AL16" i="1"/>
  <c r="AP16" i="1"/>
  <c r="E17" i="1"/>
  <c r="H17" i="1"/>
  <c r="K17" i="1"/>
  <c r="N17" i="1"/>
  <c r="Q17" i="1"/>
  <c r="T17" i="1"/>
  <c r="W17" i="1"/>
  <c r="Z17" i="1"/>
  <c r="AC17" i="1"/>
  <c r="AF17" i="1"/>
  <c r="AI17" i="1"/>
  <c r="AL17" i="1"/>
  <c r="AP17" i="1"/>
  <c r="E18" i="1"/>
  <c r="H18" i="1"/>
  <c r="K18" i="1"/>
  <c r="N18" i="1"/>
  <c r="Q18" i="1"/>
  <c r="T18" i="1"/>
  <c r="W18" i="1"/>
  <c r="Z18" i="1"/>
  <c r="AC18" i="1"/>
  <c r="AF18" i="1"/>
  <c r="AI18" i="1"/>
  <c r="AL18" i="1"/>
  <c r="AP18" i="1"/>
  <c r="AP21" i="1"/>
  <c r="AQ13" i="1"/>
  <c r="AQ14" i="1"/>
  <c r="AQ15" i="1"/>
  <c r="AQ16" i="1"/>
  <c r="AQ17" i="1"/>
  <c r="AQ18" i="1"/>
  <c r="AQ19" i="1"/>
  <c r="AQ21" i="1"/>
  <c r="AL21" i="1"/>
  <c r="AM13" i="1"/>
  <c r="AM14" i="1"/>
  <c r="AM15" i="1"/>
  <c r="AM16" i="1"/>
  <c r="AM17" i="1"/>
  <c r="AM18" i="1"/>
  <c r="AM19" i="1"/>
  <c r="AM21" i="1"/>
  <c r="AI21" i="1"/>
  <c r="AJ13" i="1"/>
  <c r="AJ14" i="1"/>
  <c r="AJ15" i="1"/>
  <c r="AJ16" i="1"/>
  <c r="AJ17" i="1"/>
  <c r="AJ18" i="1"/>
  <c r="AJ19" i="1"/>
  <c r="AJ21" i="1"/>
  <c r="AF21" i="1"/>
  <c r="AG13" i="1"/>
  <c r="AG14" i="1"/>
  <c r="AG15" i="1"/>
  <c r="AG16" i="1"/>
  <c r="AG17" i="1"/>
  <c r="AG18" i="1"/>
  <c r="AG19" i="1"/>
  <c r="AG21" i="1"/>
  <c r="AC21" i="1"/>
  <c r="AD13" i="1"/>
  <c r="AD14" i="1"/>
  <c r="AD15" i="1"/>
  <c r="AD16" i="1"/>
  <c r="AD17" i="1"/>
  <c r="AD18" i="1"/>
  <c r="AD19" i="1"/>
  <c r="AD21" i="1"/>
  <c r="Z21" i="1"/>
  <c r="AA13" i="1"/>
  <c r="AA14" i="1"/>
  <c r="AA15" i="1"/>
  <c r="AA16" i="1"/>
  <c r="AA17" i="1"/>
  <c r="AA18" i="1"/>
  <c r="AA19" i="1"/>
  <c r="AA21" i="1"/>
  <c r="W21" i="1"/>
  <c r="X13" i="1"/>
  <c r="X14" i="1"/>
  <c r="X15" i="1"/>
  <c r="X16" i="1"/>
  <c r="X17" i="1"/>
  <c r="X18" i="1"/>
  <c r="X19" i="1"/>
  <c r="X21" i="1"/>
  <c r="T21" i="1"/>
  <c r="U13" i="1"/>
  <c r="U14" i="1"/>
  <c r="U15" i="1"/>
  <c r="U16" i="1"/>
  <c r="U17" i="1"/>
  <c r="U18" i="1"/>
  <c r="U19" i="1"/>
  <c r="U21" i="1"/>
  <c r="Q21" i="1"/>
  <c r="R13" i="1"/>
  <c r="R14" i="1"/>
  <c r="R15" i="1"/>
  <c r="R16" i="1"/>
  <c r="R17" i="1"/>
  <c r="R18" i="1"/>
  <c r="R19" i="1"/>
  <c r="R21" i="1"/>
  <c r="N21" i="1"/>
  <c r="O13" i="1"/>
  <c r="O14" i="1"/>
  <c r="O15" i="1"/>
  <c r="O16" i="1"/>
  <c r="O17" i="1"/>
  <c r="O18" i="1"/>
  <c r="O19" i="1"/>
  <c r="O21" i="1"/>
  <c r="K21" i="1"/>
  <c r="L13" i="1"/>
  <c r="L14" i="1"/>
  <c r="L15" i="1"/>
  <c r="L16" i="1"/>
  <c r="L17" i="1"/>
  <c r="L18" i="1"/>
  <c r="L19" i="1"/>
  <c r="L21" i="1"/>
  <c r="H21" i="1"/>
  <c r="I13" i="1"/>
  <c r="I14" i="1"/>
  <c r="I15" i="1"/>
  <c r="I16" i="1"/>
  <c r="I17" i="1"/>
  <c r="I18" i="1"/>
  <c r="I19" i="1"/>
  <c r="I21" i="1"/>
  <c r="E21" i="1"/>
  <c r="F13" i="1"/>
  <c r="F14" i="1"/>
  <c r="F15" i="1"/>
  <c r="F16" i="1"/>
  <c r="F17" i="1"/>
  <c r="F18" i="1"/>
  <c r="F19" i="1"/>
  <c r="F21" i="1"/>
  <c r="C19" i="1"/>
  <c r="C18" i="1"/>
  <c r="C17" i="1"/>
  <c r="C16" i="1"/>
  <c r="C15" i="1"/>
  <c r="C14" i="1"/>
  <c r="C13" i="1"/>
  <c r="B19" i="1"/>
  <c r="B18" i="1"/>
  <c r="B17" i="1"/>
  <c r="B16" i="1"/>
  <c r="B15" i="1"/>
  <c r="B14" i="1"/>
  <c r="B13" i="1"/>
  <c r="F8" i="8"/>
  <c r="F8" i="7"/>
  <c r="F8" i="6"/>
  <c r="F8" i="5"/>
  <c r="F8" i="4"/>
  <c r="F8" i="3"/>
  <c r="I8" i="8"/>
  <c r="L8" i="8"/>
  <c r="O8" i="8"/>
  <c r="R8" i="8"/>
  <c r="U8" i="8"/>
  <c r="X8" i="8"/>
  <c r="AA8" i="8"/>
  <c r="AD8" i="8"/>
  <c r="AG8" i="8"/>
  <c r="AJ8" i="8"/>
  <c r="AM8" i="8"/>
  <c r="AQ8" i="8"/>
  <c r="I8" i="7"/>
  <c r="L8" i="7"/>
  <c r="O8" i="7"/>
  <c r="R8" i="7"/>
  <c r="U8" i="7"/>
  <c r="X8" i="7"/>
  <c r="AA8" i="7"/>
  <c r="AD8" i="7"/>
  <c r="AG8" i="7"/>
  <c r="AJ8" i="7"/>
  <c r="AM8" i="7"/>
  <c r="AQ8" i="7"/>
  <c r="I8" i="6"/>
  <c r="L8" i="6"/>
  <c r="O8" i="6"/>
  <c r="R8" i="6"/>
  <c r="U8" i="6"/>
  <c r="X8" i="6"/>
  <c r="AA8" i="6"/>
  <c r="AD8" i="6"/>
  <c r="AG8" i="6"/>
  <c r="AJ8" i="6"/>
  <c r="AM8" i="6"/>
  <c r="AQ8" i="6"/>
  <c r="I8" i="5"/>
  <c r="L8" i="5"/>
  <c r="O8" i="5"/>
  <c r="R8" i="5"/>
  <c r="U8" i="5"/>
  <c r="X8" i="5"/>
  <c r="AA8" i="5"/>
  <c r="AD8" i="5"/>
  <c r="AG8" i="5"/>
  <c r="AJ8" i="5"/>
  <c r="AM8" i="5"/>
  <c r="AQ8" i="5"/>
  <c r="I8" i="4"/>
  <c r="L8" i="4"/>
  <c r="O8" i="4"/>
  <c r="R8" i="4"/>
  <c r="U8" i="4"/>
  <c r="X8" i="4"/>
  <c r="AA8" i="4"/>
  <c r="AD8" i="4"/>
  <c r="AG8" i="4"/>
  <c r="AJ8" i="4"/>
  <c r="AM8" i="4"/>
  <c r="AQ8" i="4"/>
  <c r="I8" i="3"/>
  <c r="L8" i="3"/>
  <c r="O8" i="3"/>
  <c r="R8" i="3"/>
  <c r="U8" i="3"/>
  <c r="X8" i="3"/>
  <c r="AA8" i="3"/>
  <c r="AD8" i="3"/>
  <c r="AG8" i="3"/>
  <c r="AJ8" i="3"/>
  <c r="AM8" i="3"/>
  <c r="AQ8" i="3"/>
  <c r="AQ8" i="1"/>
  <c r="AM8" i="1"/>
  <c r="AJ8" i="1"/>
  <c r="AG8" i="1"/>
  <c r="AD8" i="1"/>
  <c r="AA8" i="1"/>
  <c r="X8" i="1"/>
  <c r="U8" i="1"/>
  <c r="R8" i="1"/>
  <c r="O8" i="1"/>
  <c r="L8" i="1"/>
  <c r="I8" i="1"/>
  <c r="AQ8" i="2"/>
  <c r="AM8" i="2"/>
  <c r="AJ8" i="2"/>
  <c r="AG8" i="2"/>
  <c r="AD8" i="2"/>
  <c r="AA8" i="2"/>
  <c r="X8" i="2"/>
  <c r="U8" i="2"/>
  <c r="R8" i="2"/>
  <c r="O8" i="2"/>
  <c r="L8" i="2"/>
  <c r="I8" i="2"/>
  <c r="F8" i="2"/>
  <c r="AQ7" i="8"/>
  <c r="AQ7" i="7"/>
  <c r="AQ7" i="6"/>
  <c r="AQ7" i="5"/>
  <c r="AQ7" i="4"/>
  <c r="AQ7" i="3"/>
  <c r="AQ7" i="2"/>
  <c r="AP9" i="8"/>
  <c r="AL9" i="8"/>
  <c r="AI9" i="8"/>
  <c r="AF9" i="8"/>
  <c r="AC9" i="8"/>
  <c r="Z9" i="8"/>
  <c r="W9" i="8"/>
  <c r="T9" i="8"/>
  <c r="Q9" i="8"/>
  <c r="N9" i="8"/>
  <c r="K9" i="8"/>
  <c r="H9" i="8"/>
  <c r="E9" i="8"/>
  <c r="AP9" i="7"/>
  <c r="AL9" i="7"/>
  <c r="AI9" i="7"/>
  <c r="AF9" i="7"/>
  <c r="AC9" i="7"/>
  <c r="Z9" i="7"/>
  <c r="W9" i="7"/>
  <c r="T9" i="7"/>
  <c r="Q9" i="7"/>
  <c r="N9" i="7"/>
  <c r="K9" i="7"/>
  <c r="H9" i="7"/>
  <c r="E9" i="7"/>
  <c r="AP9" i="6"/>
  <c r="AL9" i="6"/>
  <c r="AI9" i="6"/>
  <c r="AF9" i="6"/>
  <c r="AC9" i="6"/>
  <c r="Z9" i="6"/>
  <c r="W9" i="6"/>
  <c r="T9" i="6"/>
  <c r="Q9" i="6"/>
  <c r="N9" i="6"/>
  <c r="K9" i="6"/>
  <c r="H9" i="6"/>
  <c r="E9" i="6"/>
  <c r="AP9" i="5"/>
  <c r="AL9" i="5"/>
  <c r="AI9" i="5"/>
  <c r="AF9" i="5"/>
  <c r="AC9" i="5"/>
  <c r="Z9" i="5"/>
  <c r="W9" i="5"/>
  <c r="T9" i="5"/>
  <c r="Q9" i="5"/>
  <c r="N9" i="5"/>
  <c r="K9" i="5"/>
  <c r="H9" i="5"/>
  <c r="E9" i="5"/>
  <c r="AP9" i="4"/>
  <c r="AL9" i="4"/>
  <c r="AI9" i="4"/>
  <c r="AF9" i="4"/>
  <c r="AC9" i="4"/>
  <c r="Z9" i="4"/>
  <c r="W9" i="4"/>
  <c r="T9" i="4"/>
  <c r="Q9" i="4"/>
  <c r="N9" i="4"/>
  <c r="K9" i="4"/>
  <c r="H9" i="4"/>
  <c r="E9" i="4"/>
  <c r="AP9" i="3"/>
  <c r="AL9" i="3"/>
  <c r="AI9" i="3"/>
  <c r="AF9" i="3"/>
  <c r="AC9" i="3"/>
  <c r="Z9" i="3"/>
  <c r="W9" i="3"/>
  <c r="T9" i="3"/>
  <c r="Q9" i="3"/>
  <c r="N9" i="3"/>
  <c r="K9" i="3"/>
  <c r="H9" i="3"/>
  <c r="E9" i="3"/>
  <c r="AP9" i="2"/>
  <c r="AL9" i="2"/>
  <c r="AI9" i="2"/>
  <c r="AF9" i="2"/>
  <c r="AC9" i="2"/>
  <c r="Z9" i="2"/>
  <c r="W9" i="2"/>
  <c r="T9" i="2"/>
  <c r="Q9" i="2"/>
  <c r="N9" i="2"/>
  <c r="K9" i="2"/>
  <c r="H9" i="2"/>
  <c r="E9" i="2"/>
  <c r="AP8" i="8"/>
  <c r="AL8" i="8"/>
  <c r="AI8" i="8"/>
  <c r="AF8" i="8"/>
  <c r="AC8" i="8"/>
  <c r="Z8" i="8"/>
  <c r="W8" i="8"/>
  <c r="T8" i="8"/>
  <c r="Q8" i="8"/>
  <c r="N8" i="8"/>
  <c r="K8" i="8"/>
  <c r="H8" i="8"/>
  <c r="E8" i="8"/>
  <c r="AP8" i="7"/>
  <c r="AL8" i="7"/>
  <c r="AI8" i="7"/>
  <c r="AF8" i="7"/>
  <c r="AC8" i="7"/>
  <c r="Z8" i="7"/>
  <c r="W8" i="7"/>
  <c r="T8" i="7"/>
  <c r="Q8" i="7"/>
  <c r="N8" i="7"/>
  <c r="K8" i="7"/>
  <c r="H8" i="7"/>
  <c r="E8" i="7"/>
  <c r="AP8" i="6"/>
  <c r="AL8" i="6"/>
  <c r="AI8" i="6"/>
  <c r="AF8" i="6"/>
  <c r="AC8" i="6"/>
  <c r="Z8" i="6"/>
  <c r="W8" i="6"/>
  <c r="T8" i="6"/>
  <c r="Q8" i="6"/>
  <c r="N8" i="6"/>
  <c r="K8" i="6"/>
  <c r="H8" i="6"/>
  <c r="E8" i="6"/>
  <c r="AP8" i="5"/>
  <c r="AL8" i="5"/>
  <c r="AI8" i="5"/>
  <c r="AF8" i="5"/>
  <c r="AC8" i="5"/>
  <c r="Z8" i="5"/>
  <c r="W8" i="5"/>
  <c r="T8" i="5"/>
  <c r="Q8" i="5"/>
  <c r="N8" i="5"/>
  <c r="K8" i="5"/>
  <c r="H8" i="5"/>
  <c r="E8" i="5"/>
  <c r="AP8" i="4"/>
  <c r="AL8" i="4"/>
  <c r="AI8" i="4"/>
  <c r="AF8" i="4"/>
  <c r="AC8" i="4"/>
  <c r="Z8" i="4"/>
  <c r="W8" i="4"/>
  <c r="T8" i="4"/>
  <c r="Q8" i="4"/>
  <c r="N8" i="4"/>
  <c r="K8" i="4"/>
  <c r="H8" i="4"/>
  <c r="E8" i="4"/>
  <c r="AP8" i="3"/>
  <c r="AL8" i="3"/>
  <c r="AI8" i="3"/>
  <c r="AF8" i="3"/>
  <c r="AC8" i="3"/>
  <c r="Z8" i="3"/>
  <c r="W8" i="3"/>
  <c r="T8" i="3"/>
  <c r="Q8" i="3"/>
  <c r="N8" i="3"/>
  <c r="K8" i="3"/>
  <c r="H8" i="3"/>
  <c r="E8" i="3"/>
  <c r="AP8" i="2"/>
  <c r="AL8" i="2"/>
  <c r="AI8" i="2"/>
  <c r="AF8" i="2"/>
  <c r="AC8" i="2"/>
  <c r="Z8" i="2"/>
  <c r="W8" i="2"/>
  <c r="T8" i="2"/>
  <c r="Q8" i="2"/>
  <c r="N8" i="2"/>
  <c r="K8" i="2"/>
  <c r="H8" i="2"/>
  <c r="E8" i="2"/>
  <c r="E6" i="8"/>
  <c r="E6" i="7"/>
  <c r="E6" i="6"/>
  <c r="E6" i="5"/>
  <c r="E6" i="4"/>
  <c r="E6" i="3"/>
  <c r="E6" i="2"/>
  <c r="C7" i="3"/>
  <c r="C9" i="3"/>
  <c r="C7" i="2"/>
  <c r="C9" i="2"/>
  <c r="C9" i="1"/>
  <c r="C8" i="8"/>
  <c r="C8" i="7"/>
  <c r="C8" i="6"/>
  <c r="C8" i="5"/>
  <c r="C8" i="4"/>
  <c r="C8" i="3"/>
  <c r="C8" i="2"/>
  <c r="B4" i="8"/>
  <c r="B3" i="8"/>
  <c r="B2" i="8"/>
  <c r="B4" i="7"/>
  <c r="B3" i="7"/>
  <c r="B2" i="7"/>
  <c r="B4" i="6"/>
  <c r="B3" i="6"/>
  <c r="B2" i="6"/>
  <c r="B4" i="5"/>
  <c r="B3" i="5"/>
  <c r="B2" i="5"/>
  <c r="C7" i="5"/>
  <c r="B4" i="4"/>
  <c r="B3" i="4"/>
  <c r="B2" i="4"/>
  <c r="B4" i="3"/>
  <c r="B3" i="3"/>
  <c r="B2" i="3"/>
  <c r="B4" i="2"/>
  <c r="B3" i="2"/>
  <c r="B2" i="2"/>
  <c r="C6" i="8"/>
  <c r="C6" i="7"/>
  <c r="C6" i="6"/>
  <c r="C6" i="5"/>
  <c r="C6" i="4"/>
  <c r="C6" i="3"/>
  <c r="C6" i="2"/>
  <c r="C7" i="7"/>
  <c r="C7" i="6"/>
  <c r="C7" i="8"/>
  <c r="C7" i="4"/>
  <c r="F6" i="8"/>
  <c r="H6" i="8"/>
  <c r="I6" i="8"/>
  <c r="K6" i="8"/>
  <c r="L6" i="8"/>
  <c r="N6" i="8"/>
  <c r="O6" i="8"/>
  <c r="Q6" i="8"/>
  <c r="R6" i="8"/>
  <c r="T6" i="8"/>
  <c r="U6" i="8"/>
  <c r="W6" i="8"/>
  <c r="X6" i="8"/>
  <c r="Z6" i="8"/>
  <c r="AA6" i="8"/>
  <c r="AC6" i="8"/>
  <c r="AD6" i="8"/>
  <c r="AF6" i="8"/>
  <c r="AG6" i="8"/>
  <c r="AI6" i="8"/>
  <c r="AJ6" i="8"/>
  <c r="AL6" i="8"/>
  <c r="AM6" i="8"/>
  <c r="AP6" i="8"/>
  <c r="AP13" i="8"/>
  <c r="AP14" i="8"/>
  <c r="AP15" i="8"/>
  <c r="AP16" i="8"/>
  <c r="AP17" i="8"/>
  <c r="AP18" i="8"/>
  <c r="AP19" i="8"/>
  <c r="AP20" i="8"/>
  <c r="AP21" i="8"/>
  <c r="AP22" i="8"/>
  <c r="AP23" i="8"/>
  <c r="AP24" i="8"/>
  <c r="AP25" i="8"/>
  <c r="AP26" i="8"/>
  <c r="AP27" i="8"/>
  <c r="AP28" i="8"/>
  <c r="AQ6" i="8"/>
  <c r="E7" i="8"/>
  <c r="H7" i="8"/>
  <c r="K7" i="8"/>
  <c r="N7" i="8"/>
  <c r="Q7" i="8"/>
  <c r="T7" i="8"/>
  <c r="W7" i="8"/>
  <c r="Z7" i="8"/>
  <c r="AC7" i="8"/>
  <c r="AF7" i="8"/>
  <c r="AI7" i="8"/>
  <c r="AL7" i="8"/>
  <c r="AP7" i="8"/>
  <c r="C9" i="8"/>
  <c r="F13" i="8"/>
  <c r="F14" i="8"/>
  <c r="F15" i="8"/>
  <c r="F16" i="8"/>
  <c r="F17" i="8"/>
  <c r="F18" i="8"/>
  <c r="F19" i="8"/>
  <c r="F20" i="8"/>
  <c r="F21" i="8"/>
  <c r="F22" i="8"/>
  <c r="F23" i="8"/>
  <c r="F24" i="8"/>
  <c r="F25" i="8"/>
  <c r="F26" i="8"/>
  <c r="F27" i="8"/>
  <c r="F28" i="8"/>
  <c r="AP13" i="7"/>
  <c r="AP14" i="7"/>
  <c r="AP15" i="7"/>
  <c r="AP16" i="7"/>
  <c r="AP17" i="7"/>
  <c r="AP18" i="7"/>
  <c r="AP19" i="7"/>
  <c r="AP20" i="7"/>
  <c r="AP21" i="7"/>
  <c r="AP22" i="7"/>
  <c r="AP23" i="7"/>
  <c r="AP24" i="7"/>
  <c r="AP25" i="7"/>
  <c r="AP26" i="7"/>
  <c r="AP27" i="7"/>
  <c r="F13" i="7"/>
  <c r="F14" i="7"/>
  <c r="F15" i="7"/>
  <c r="F16" i="7"/>
  <c r="F17" i="7"/>
  <c r="F18" i="7"/>
  <c r="F19" i="7"/>
  <c r="F20" i="7"/>
  <c r="F21" i="7"/>
  <c r="F22" i="7"/>
  <c r="F23" i="7"/>
  <c r="F24" i="7"/>
  <c r="F25" i="7"/>
  <c r="F26" i="7"/>
  <c r="F27" i="7"/>
  <c r="C9" i="7"/>
  <c r="AP7" i="7"/>
  <c r="AL7" i="7"/>
  <c r="AI7" i="7"/>
  <c r="AF7" i="7"/>
  <c r="AC7" i="7"/>
  <c r="Z7" i="7"/>
  <c r="W7" i="7"/>
  <c r="T7" i="7"/>
  <c r="Q7" i="7"/>
  <c r="N7" i="7"/>
  <c r="K7" i="7"/>
  <c r="H7" i="7"/>
  <c r="E7" i="7"/>
  <c r="AQ6" i="7"/>
  <c r="H6" i="7"/>
  <c r="K6" i="7"/>
  <c r="N6" i="7"/>
  <c r="Q6" i="7"/>
  <c r="T6" i="7"/>
  <c r="W6" i="7"/>
  <c r="Z6" i="7"/>
  <c r="AC6" i="7"/>
  <c r="AF6" i="7"/>
  <c r="AI6" i="7"/>
  <c r="AL6" i="7"/>
  <c r="AP6" i="7"/>
  <c r="AM6" i="7"/>
  <c r="AJ6" i="7"/>
  <c r="AG6" i="7"/>
  <c r="AD6" i="7"/>
  <c r="AA6" i="7"/>
  <c r="X6" i="7"/>
  <c r="U6" i="7"/>
  <c r="R6" i="7"/>
  <c r="O6" i="7"/>
  <c r="L6" i="7"/>
  <c r="I6" i="7"/>
  <c r="F6" i="7"/>
  <c r="AP13" i="6"/>
  <c r="AP14" i="6"/>
  <c r="AP15" i="6"/>
  <c r="AP16" i="6"/>
  <c r="AP17" i="6"/>
  <c r="AP18" i="6"/>
  <c r="AP19" i="6"/>
  <c r="AP20" i="6"/>
  <c r="AP21" i="6"/>
  <c r="F13" i="6"/>
  <c r="F14" i="6"/>
  <c r="F15" i="6"/>
  <c r="F16" i="6"/>
  <c r="F17" i="6"/>
  <c r="F18" i="6"/>
  <c r="F19" i="6"/>
  <c r="F20" i="6"/>
  <c r="F21" i="6"/>
  <c r="C9" i="6"/>
  <c r="AP7" i="6"/>
  <c r="AL7" i="6"/>
  <c r="AI7" i="6"/>
  <c r="AF7" i="6"/>
  <c r="AC7" i="6"/>
  <c r="Z7" i="6"/>
  <c r="W7" i="6"/>
  <c r="T7" i="6"/>
  <c r="Q7" i="6"/>
  <c r="N7" i="6"/>
  <c r="K7" i="6"/>
  <c r="H7" i="6"/>
  <c r="E7" i="6"/>
  <c r="AQ6" i="6"/>
  <c r="H6" i="6"/>
  <c r="K6" i="6"/>
  <c r="N6" i="6"/>
  <c r="Q6" i="6"/>
  <c r="T6" i="6"/>
  <c r="W6" i="6"/>
  <c r="Z6" i="6"/>
  <c r="AC6" i="6"/>
  <c r="AF6" i="6"/>
  <c r="AI6" i="6"/>
  <c r="AL6" i="6"/>
  <c r="AP6" i="6"/>
  <c r="AM6" i="6"/>
  <c r="AJ6" i="6"/>
  <c r="AG6" i="6"/>
  <c r="AD6" i="6"/>
  <c r="AA6" i="6"/>
  <c r="X6" i="6"/>
  <c r="U6" i="6"/>
  <c r="R6" i="6"/>
  <c r="O6" i="6"/>
  <c r="L6" i="6"/>
  <c r="I6" i="6"/>
  <c r="F6" i="6"/>
  <c r="AP13" i="5"/>
  <c r="AP14" i="5"/>
  <c r="AP15" i="5"/>
  <c r="AP16" i="5"/>
  <c r="AP17" i="5"/>
  <c r="AP18" i="5"/>
  <c r="AP19" i="5"/>
  <c r="AP20" i="5"/>
  <c r="AP21" i="5"/>
  <c r="AP22" i="5"/>
  <c r="AP23" i="5"/>
  <c r="F13" i="5"/>
  <c r="F14" i="5"/>
  <c r="F15" i="5"/>
  <c r="F16" i="5"/>
  <c r="F17" i="5"/>
  <c r="F18" i="5"/>
  <c r="F19" i="5"/>
  <c r="F20" i="5"/>
  <c r="F21" i="5"/>
  <c r="F22" i="5"/>
  <c r="F23" i="5"/>
  <c r="F25" i="5"/>
  <c r="AG24" i="5"/>
  <c r="AJ24" i="5"/>
  <c r="AM24" i="5"/>
  <c r="C9" i="5"/>
  <c r="AP7" i="5"/>
  <c r="AL7" i="5"/>
  <c r="AI7" i="5"/>
  <c r="AF7" i="5"/>
  <c r="AC7" i="5"/>
  <c r="Z7" i="5"/>
  <c r="W7" i="5"/>
  <c r="T7" i="5"/>
  <c r="Q7" i="5"/>
  <c r="N7" i="5"/>
  <c r="K7" i="5"/>
  <c r="H7" i="5"/>
  <c r="E7" i="5"/>
  <c r="AQ6" i="5"/>
  <c r="H6" i="5"/>
  <c r="K6" i="5"/>
  <c r="N6" i="5"/>
  <c r="Q6" i="5"/>
  <c r="T6" i="5"/>
  <c r="W6" i="5"/>
  <c r="Z6" i="5"/>
  <c r="AC6" i="5"/>
  <c r="AF6" i="5"/>
  <c r="AI6" i="5"/>
  <c r="AL6" i="5"/>
  <c r="AP6" i="5"/>
  <c r="AM6" i="5"/>
  <c r="AJ6" i="5"/>
  <c r="AG6" i="5"/>
  <c r="AD6" i="5"/>
  <c r="AA6" i="5"/>
  <c r="X6" i="5"/>
  <c r="U6" i="5"/>
  <c r="R6" i="5"/>
  <c r="O6" i="5"/>
  <c r="L6" i="5"/>
  <c r="I6" i="5"/>
  <c r="F6" i="5"/>
  <c r="AP13" i="4"/>
  <c r="AP14" i="4"/>
  <c r="AP15" i="4"/>
  <c r="AP16" i="4"/>
  <c r="AP17" i="4"/>
  <c r="AP18" i="4"/>
  <c r="AP19" i="4"/>
  <c r="AP20" i="4"/>
  <c r="AP21" i="4"/>
  <c r="AP22" i="4"/>
  <c r="F13" i="4"/>
  <c r="F14" i="4"/>
  <c r="F15" i="4"/>
  <c r="F16" i="4"/>
  <c r="F17" i="4"/>
  <c r="F18" i="4"/>
  <c r="F19" i="4"/>
  <c r="F20" i="4"/>
  <c r="F21" i="4"/>
  <c r="F22" i="4"/>
  <c r="C9" i="4"/>
  <c r="AP7" i="4"/>
  <c r="AL7" i="4"/>
  <c r="AI7" i="4"/>
  <c r="AF7" i="4"/>
  <c r="AC7" i="4"/>
  <c r="Z7" i="4"/>
  <c r="W7" i="4"/>
  <c r="T7" i="4"/>
  <c r="Q7" i="4"/>
  <c r="N7" i="4"/>
  <c r="K7" i="4"/>
  <c r="H7" i="4"/>
  <c r="E7" i="4"/>
  <c r="AQ6" i="4"/>
  <c r="H6" i="4"/>
  <c r="K6" i="4"/>
  <c r="N6" i="4"/>
  <c r="Q6" i="4"/>
  <c r="T6" i="4"/>
  <c r="W6" i="4"/>
  <c r="Z6" i="4"/>
  <c r="AC6" i="4"/>
  <c r="AF6" i="4"/>
  <c r="AI6" i="4"/>
  <c r="AL6" i="4"/>
  <c r="AP6" i="4"/>
  <c r="AM6" i="4"/>
  <c r="AJ6" i="4"/>
  <c r="AG6" i="4"/>
  <c r="AD6" i="4"/>
  <c r="AA6" i="4"/>
  <c r="X6" i="4"/>
  <c r="U6" i="4"/>
  <c r="R6" i="4"/>
  <c r="O6" i="4"/>
  <c r="L6" i="4"/>
  <c r="I6" i="4"/>
  <c r="F6" i="4"/>
  <c r="AP13" i="3"/>
  <c r="AP14" i="3"/>
  <c r="AP15" i="3"/>
  <c r="AP16" i="3"/>
  <c r="AP17" i="3"/>
  <c r="AP18" i="3"/>
  <c r="AP19" i="3"/>
  <c r="AP20" i="3"/>
  <c r="AP21" i="3"/>
  <c r="AP22" i="3"/>
  <c r="AP23" i="3"/>
  <c r="AP24" i="3"/>
  <c r="AP25" i="3"/>
  <c r="AP26" i="3"/>
  <c r="AP27" i="3"/>
  <c r="AP28" i="3"/>
  <c r="AP29" i="3"/>
  <c r="AP30" i="3"/>
  <c r="AP31" i="3"/>
  <c r="AP32" i="3"/>
  <c r="F13" i="3"/>
  <c r="F14" i="3"/>
  <c r="F15" i="3"/>
  <c r="F16" i="3"/>
  <c r="F17" i="3"/>
  <c r="F18" i="3"/>
  <c r="F19" i="3"/>
  <c r="F20" i="3"/>
  <c r="F21" i="3"/>
  <c r="F22" i="3"/>
  <c r="F23" i="3"/>
  <c r="F24" i="3"/>
  <c r="F25" i="3"/>
  <c r="F26" i="3"/>
  <c r="F27" i="3"/>
  <c r="F28" i="3"/>
  <c r="F29" i="3"/>
  <c r="F30" i="3"/>
  <c r="F31" i="3"/>
  <c r="F32" i="3"/>
  <c r="AP7" i="3"/>
  <c r="AL7" i="3"/>
  <c r="AI7" i="3"/>
  <c r="AF7" i="3"/>
  <c r="AC7" i="3"/>
  <c r="Z7" i="3"/>
  <c r="W7" i="3"/>
  <c r="T7" i="3"/>
  <c r="Q7" i="3"/>
  <c r="N7" i="3"/>
  <c r="K7" i="3"/>
  <c r="H7" i="3"/>
  <c r="E7" i="3"/>
  <c r="AQ6" i="3"/>
  <c r="H6" i="3"/>
  <c r="K6" i="3"/>
  <c r="N6" i="3"/>
  <c r="Q6" i="3"/>
  <c r="T6" i="3"/>
  <c r="W6" i="3"/>
  <c r="Z6" i="3"/>
  <c r="AC6" i="3"/>
  <c r="AF6" i="3"/>
  <c r="AI6" i="3"/>
  <c r="AL6" i="3"/>
  <c r="AP6" i="3"/>
  <c r="AM6" i="3"/>
  <c r="AJ6" i="3"/>
  <c r="AG6" i="3"/>
  <c r="AD6" i="3"/>
  <c r="AA6" i="3"/>
  <c r="X6" i="3"/>
  <c r="U6" i="3"/>
  <c r="R6" i="3"/>
  <c r="O6" i="3"/>
  <c r="L6" i="3"/>
  <c r="I6" i="3"/>
  <c r="F6" i="3"/>
  <c r="AP13" i="2"/>
  <c r="AP14" i="2"/>
  <c r="AP15" i="2"/>
  <c r="AP16" i="2"/>
  <c r="AP17" i="2"/>
  <c r="AP18" i="2"/>
  <c r="AP19" i="2"/>
  <c r="AP20" i="2"/>
  <c r="AP21" i="2"/>
  <c r="AP22" i="2"/>
  <c r="AP23" i="2"/>
  <c r="AP24" i="2"/>
  <c r="F13" i="2"/>
  <c r="F14" i="2"/>
  <c r="F15" i="2"/>
  <c r="F16" i="2"/>
  <c r="F17" i="2"/>
  <c r="F18" i="2"/>
  <c r="F19" i="2"/>
  <c r="F20" i="2"/>
  <c r="F21" i="2"/>
  <c r="F22" i="2"/>
  <c r="F23" i="2"/>
  <c r="F24" i="2"/>
  <c r="F26" i="2"/>
  <c r="AG25" i="2"/>
  <c r="AJ25" i="2"/>
  <c r="AM25" i="2"/>
  <c r="AP7" i="2"/>
  <c r="AL7" i="2"/>
  <c r="AI7" i="2"/>
  <c r="AF7" i="2"/>
  <c r="AC7" i="2"/>
  <c r="Z7" i="2"/>
  <c r="W7" i="2"/>
  <c r="T7" i="2"/>
  <c r="Q7" i="2"/>
  <c r="N7" i="2"/>
  <c r="K7" i="2"/>
  <c r="H7" i="2"/>
  <c r="E7" i="2"/>
  <c r="AQ6" i="2"/>
  <c r="H6" i="2"/>
  <c r="K6" i="2"/>
  <c r="N6" i="2"/>
  <c r="Q6" i="2"/>
  <c r="T6" i="2"/>
  <c r="W6" i="2"/>
  <c r="Z6" i="2"/>
  <c r="AC6" i="2"/>
  <c r="AF6" i="2"/>
  <c r="AI6" i="2"/>
  <c r="AL6" i="2"/>
  <c r="AP6" i="2"/>
  <c r="AM6" i="2"/>
  <c r="AJ6" i="2"/>
  <c r="AG6" i="2"/>
  <c r="AD6" i="2"/>
  <c r="AA6" i="2"/>
  <c r="X6" i="2"/>
  <c r="U6" i="2"/>
  <c r="R6" i="2"/>
  <c r="O6" i="2"/>
  <c r="L6" i="2"/>
  <c r="I6" i="2"/>
  <c r="F6" i="2"/>
  <c r="AM6" i="1"/>
  <c r="AJ6" i="1"/>
  <c r="AG6" i="1"/>
  <c r="AD6" i="1"/>
  <c r="AA6" i="1"/>
  <c r="X6" i="1"/>
  <c r="U6" i="1"/>
  <c r="R6" i="1"/>
  <c r="O6" i="1"/>
  <c r="L6" i="1"/>
  <c r="F6" i="1"/>
  <c r="AP7" i="1"/>
  <c r="AL7" i="1"/>
  <c r="AI7" i="1"/>
  <c r="AF7" i="1"/>
  <c r="AC7" i="1"/>
  <c r="Z7" i="1"/>
  <c r="W7" i="1"/>
  <c r="T7" i="1"/>
  <c r="Q7" i="1"/>
  <c r="N7" i="1"/>
  <c r="K7" i="1"/>
  <c r="H7" i="1"/>
  <c r="E7" i="1"/>
  <c r="AQ6" i="1"/>
  <c r="H6" i="1"/>
  <c r="K6" i="1"/>
  <c r="N6" i="1"/>
  <c r="Q6" i="1"/>
  <c r="T6" i="1"/>
  <c r="W6" i="1"/>
  <c r="Z6" i="1"/>
  <c r="AC6" i="1"/>
  <c r="AF6" i="1"/>
  <c r="AI6" i="1"/>
  <c r="AL6" i="1"/>
  <c r="AP6" i="1"/>
  <c r="I6" i="1"/>
</calcChain>
</file>

<file path=xl/comments1.xml><?xml version="1.0" encoding="utf-8"?>
<comments xmlns="http://schemas.openxmlformats.org/spreadsheetml/2006/main">
  <authors>
    <author>Christian Latour</author>
  </authors>
  <commentList>
    <comment ref="C13" authorId="0">
      <text>
        <r>
          <rPr>
            <b/>
            <sz val="9"/>
            <color indexed="81"/>
            <rFont val="Arial"/>
            <charset val="204"/>
          </rPr>
          <t>Christian Latour:</t>
        </r>
        <r>
          <rPr>
            <sz val="9"/>
            <color indexed="81"/>
            <rFont val="Arial"/>
            <charset val="204"/>
          </rPr>
          <t xml:space="preserve">
</t>
        </r>
        <r>
          <rPr>
            <b/>
            <sz val="9"/>
            <color indexed="81"/>
            <rFont val="Arial"/>
            <charset val="204"/>
          </rPr>
          <t>7300 - Coût d’occupation
Il s’agit du compte de contrôle dans lequel on additionne le total des coûts d’occupation.</t>
        </r>
      </text>
    </comment>
    <comment ref="C14" authorId="0">
      <text>
        <r>
          <rPr>
            <b/>
            <sz val="9"/>
            <color indexed="81"/>
            <rFont val="Arial"/>
            <charset val="204"/>
          </rPr>
          <t>Christian Latour:</t>
        </r>
        <r>
          <rPr>
            <sz val="9"/>
            <color indexed="81"/>
            <rFont val="Arial"/>
            <charset val="204"/>
          </rPr>
          <t xml:space="preserve">
</t>
        </r>
        <r>
          <rPr>
            <b/>
            <sz val="9"/>
            <color indexed="81"/>
            <rFont val="Arial"/>
            <charset val="204"/>
          </rPr>
          <t>7400 — Coût direct d’exploitation
Il s’agit du compte de contrôle dans lequel on additionne le total des coûts directs d’exploitation.</t>
        </r>
      </text>
    </comment>
    <comment ref="C15" authorId="0">
      <text>
        <r>
          <rPr>
            <b/>
            <sz val="9"/>
            <color indexed="81"/>
            <rFont val="Arial"/>
            <charset val="204"/>
          </rPr>
          <t>Christian Latour:</t>
        </r>
        <r>
          <rPr>
            <sz val="9"/>
            <color indexed="81"/>
            <rFont val="Arial"/>
            <charset val="204"/>
          </rPr>
          <t xml:space="preserve">
</t>
        </r>
        <r>
          <rPr>
            <b/>
            <sz val="9"/>
            <color indexed="81"/>
            <rFont val="Arial"/>
            <charset val="204"/>
          </rPr>
          <t>7500 — Musique &amp; Divertissement
Il s’agit du compte de contrôle dans lequel on additionne le total des coûts de la catégorie Musique &amp; Divertissement.</t>
        </r>
      </text>
    </comment>
    <comment ref="C16" authorId="0">
      <text>
        <r>
          <rPr>
            <b/>
            <sz val="9"/>
            <color indexed="81"/>
            <rFont val="Arial"/>
            <charset val="204"/>
          </rPr>
          <t>Christian Latour:</t>
        </r>
        <r>
          <rPr>
            <sz val="9"/>
            <color indexed="81"/>
            <rFont val="Arial"/>
            <charset val="204"/>
          </rPr>
          <t xml:space="preserve">
</t>
        </r>
        <r>
          <rPr>
            <b/>
            <sz val="9"/>
            <color indexed="81"/>
            <rFont val="Arial"/>
            <charset val="204"/>
          </rPr>
          <t>7600 — Marketing &amp; Communication marketing
Il s’agit du compte de contrôle dans lequel on additionne le total des coûts encourus pour l’ensemble des activités relatif au marketing et à la communication marketing.</t>
        </r>
      </text>
    </comment>
    <comment ref="C17" authorId="0">
      <text>
        <r>
          <rPr>
            <b/>
            <sz val="9"/>
            <color indexed="81"/>
            <rFont val="Arial"/>
            <charset val="204"/>
          </rPr>
          <t>Christian Latour:</t>
        </r>
        <r>
          <rPr>
            <sz val="9"/>
            <color indexed="81"/>
            <rFont val="Arial"/>
            <charset val="204"/>
          </rPr>
          <t xml:space="preserve">
</t>
        </r>
        <r>
          <rPr>
            <b/>
            <sz val="9"/>
            <color indexed="81"/>
            <rFont val="Arial"/>
            <charset val="204"/>
          </rPr>
          <t>7700 — Services publics
Il s’agit du compte de contrôle dans lequel on additionne le total des coûts de la catégorie services publics.</t>
        </r>
      </text>
    </comment>
    <comment ref="C18" authorId="0">
      <text>
        <r>
          <rPr>
            <b/>
            <sz val="9"/>
            <color indexed="81"/>
            <rFont val="Arial"/>
            <charset val="204"/>
          </rPr>
          <t>Christian Latour:</t>
        </r>
        <r>
          <rPr>
            <sz val="9"/>
            <color indexed="81"/>
            <rFont val="Arial"/>
            <charset val="204"/>
          </rPr>
          <t xml:space="preserve">
</t>
        </r>
        <r>
          <rPr>
            <b/>
            <sz val="9"/>
            <color indexed="81"/>
            <rFont val="Arial"/>
            <charset val="204"/>
          </rPr>
          <t>7800 - Administration &amp; Frais généraux
Il s’agit du compte de contrôle dans lequel on additionne le total des coûts d’administration &amp; autres frais généraux.</t>
        </r>
      </text>
    </comment>
    <comment ref="C19" authorId="0">
      <text>
        <r>
          <rPr>
            <b/>
            <sz val="9"/>
            <color indexed="81"/>
            <rFont val="Arial"/>
            <charset val="204"/>
          </rPr>
          <t>Christian Latour:</t>
        </r>
        <r>
          <rPr>
            <sz val="9"/>
            <color indexed="81"/>
            <rFont val="Arial"/>
            <charset val="204"/>
          </rPr>
          <t xml:space="preserve">
</t>
        </r>
        <r>
          <rPr>
            <b/>
            <sz val="9"/>
            <color indexed="81"/>
            <rFont val="Arial"/>
            <charset val="204"/>
          </rPr>
          <t>7900 — Entretien et réparations
Il s’agit du compte de contrôle dans lequel on additionne le total des coûts entretien et réparations.</t>
        </r>
      </text>
    </comment>
    <comment ref="C21" authorId="0">
      <text>
        <r>
          <rPr>
            <b/>
            <sz val="9"/>
            <color indexed="81"/>
            <rFont val="Arial"/>
            <charset val="204"/>
          </rPr>
          <t xml:space="preserve">Christian Latour:
Il s'agit du compte dans lequel on additionne le total des coûts d'exploitation. </t>
        </r>
      </text>
    </comment>
  </commentList>
</comments>
</file>

<file path=xl/comments2.xml><?xml version="1.0" encoding="utf-8"?>
<comments xmlns="http://schemas.openxmlformats.org/spreadsheetml/2006/main">
  <authors>
    <author>Christian Latour</author>
  </authors>
  <commentList>
    <comment ref="C13" authorId="0">
      <text>
        <r>
          <rPr>
            <b/>
            <sz val="9"/>
            <color indexed="81"/>
            <rFont val="Arial"/>
            <charset val="204"/>
          </rPr>
          <t>Christian Latour :
7305 — Loyer minimum fixe
Montant fixe payé au propriétaire du bâtiment pour occuper les lieux.</t>
        </r>
      </text>
    </comment>
    <comment ref="C14" authorId="0">
      <text>
        <r>
          <rPr>
            <b/>
            <sz val="9"/>
            <color indexed="81"/>
            <rFont val="Arial"/>
            <charset val="204"/>
          </rPr>
          <t>Christian Latour :
7310 — Loyer - Variable
Pourcentage de votre chiffre d’affaires que vous devez payer au propriétaire du bâtiment pour occuper les lieux.</t>
        </r>
      </text>
    </comment>
    <comment ref="C15" authorId="0">
      <text>
        <r>
          <rPr>
            <b/>
            <sz val="9"/>
            <color indexed="81"/>
            <rFont val="Arial"/>
            <charset val="204"/>
          </rPr>
          <t>Christian Latour :
7315 — Location - Terrain
Montant payé au propriétaire pour la location du terrain sur lequel est installé le bâtiment dans lequel vous exploitez votre restaurant.</t>
        </r>
      </text>
    </comment>
    <comment ref="C16" authorId="0">
      <text>
        <r>
          <rPr>
            <b/>
            <sz val="9"/>
            <color indexed="81"/>
            <rFont val="Arial"/>
            <charset val="204"/>
          </rPr>
          <t>Christian Latour :
7320 — Location d’équipement
Montant payé au propriétaire pour l’utilisation de certains équipements incorporés au bâtiment.</t>
        </r>
      </text>
    </comment>
    <comment ref="C17" authorId="0">
      <text>
        <r>
          <rPr>
            <b/>
            <sz val="9"/>
            <color indexed="81"/>
            <rFont val="Arial"/>
            <charset val="204"/>
          </rPr>
          <t>Christian Latour :
7325 — Taxes foncières
Montant payé pour les taxes foncières.</t>
        </r>
      </text>
    </comment>
    <comment ref="C18" authorId="0">
      <text>
        <r>
          <rPr>
            <b/>
            <sz val="9"/>
            <color indexed="81"/>
            <rFont val="Arial"/>
            <charset val="204"/>
          </rPr>
          <t>Christian Latour :
7330 — Taxes pour l’usage de la propriété
Montant payé pour les taxes d’usage de la propriété (eau, ordures, etc.).</t>
        </r>
      </text>
    </comment>
    <comment ref="C19" authorId="0">
      <text>
        <r>
          <rPr>
            <b/>
            <sz val="9"/>
            <color indexed="81"/>
            <rFont val="Arial"/>
            <charset val="204"/>
          </rPr>
          <t>Christian Latour :
7335 — Autres taxes municipales
Montant payé pour les autres taxes municipales.</t>
        </r>
      </text>
    </comment>
    <comment ref="C20" authorId="0">
      <text>
        <r>
          <rPr>
            <b/>
            <sz val="9"/>
            <color indexed="81"/>
            <rFont val="Arial"/>
            <charset val="204"/>
          </rPr>
          <t>Christian Latour :
7340 — Redevance ou droit d’occupation 
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text>
        <r>
          <rPr>
            <b/>
            <sz val="9"/>
            <color indexed="81"/>
            <rFont val="Arial"/>
            <charset val="204"/>
          </rPr>
          <t>Christian Latour :
7345 — Contribution régulière et occasionnelle pour la gestion et la maintenance de votre copropriété 
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text>
        <r>
          <rPr>
            <b/>
            <sz val="9"/>
            <color indexed="81"/>
            <rFont val="Arial"/>
            <charset val="204"/>
          </rPr>
          <t>Christian Latour :
7350 — Association ou frais d’adhésion 
Ce compte est utilisé si vous devez payer des frais d’adhésion obligatoires à une association de marchand. C’est souvent le cas, par exemple, dans les centres commerciaux.</t>
        </r>
      </text>
    </comment>
    <comment ref="C23" authorId="0">
      <text>
        <r>
          <rPr>
            <b/>
            <sz val="9"/>
            <color indexed="81"/>
            <rFont val="Arial"/>
            <charset val="204"/>
          </rPr>
          <t>Christian Latour :
7360 — Assurances — Bâtiment et contenu
Montant payé pour la couverture d’assurance du bâtiment dans lequel vous exploitez votre restaurant ainsi que pour l’assurance de son contenu.</t>
        </r>
      </text>
    </comment>
    <comment ref="C24" authorId="0">
      <text>
        <r>
          <rPr>
            <b/>
            <sz val="9"/>
            <color indexed="81"/>
            <rFont val="Arial"/>
            <charset val="204"/>
          </rPr>
          <t>Christian Latour :
7399 — Autres coûts d’occupation
Autres montants payés pour l’occupation de votre espace de restaurant et qui n’est pas comptabilisé dans l’un des comptes précédents.</t>
        </r>
      </text>
    </comment>
    <comment ref="C26" authorId="0">
      <text>
        <r>
          <rPr>
            <sz val="10"/>
            <rFont val="Arial"/>
            <charset val="204"/>
          </rPr>
          <t xml:space="preserve">Christian Latour :
7300 — Coût d’occupation
Il s’agit du compte de contrôle dans lequel on additionne le total des coûts d’occupation.
</t>
        </r>
      </text>
    </comment>
  </commentList>
</comments>
</file>

<file path=xl/comments3.xml><?xml version="1.0" encoding="utf-8"?>
<comments xmlns="http://schemas.openxmlformats.org/spreadsheetml/2006/main">
  <authors>
    <author>Christian Latour</author>
  </authors>
  <commentList>
    <comment ref="C13" authorId="0">
      <text>
        <r>
          <rPr>
            <b/>
            <sz val="9"/>
            <color indexed="81"/>
            <rFont val="Arial"/>
            <charset val="204"/>
          </rPr>
          <t>Christian Latour :
7402 — Uniformes
Montant dépensé pour l’achat de tabliers, de blouses, de casquettes, de costumes, de sarraus, de gants, de tailleurs, de cravates, de pantalons, de filets à cheveux, de souliers, d’insignes, et, etc.</t>
        </r>
      </text>
    </comment>
    <comment ref="C14" authorId="0">
      <text>
        <r>
          <rPr>
            <b/>
            <sz val="9"/>
            <color indexed="81"/>
            <rFont val="Arial"/>
            <charset val="204"/>
          </rPr>
          <t>Christian Latour :
7404 — Buanderie et nettoyage à sec
Montant dépensé pour le nettoyage des tissus : uniformes, linges, nappes, serviettes de table, rideaux et tout autre article en tissu.</t>
        </r>
      </text>
    </comment>
    <comment ref="C15" authorId="0">
      <text>
        <r>
          <rPr>
            <b/>
            <sz val="9"/>
            <color indexed="81"/>
            <rFont val="Arial"/>
            <charset val="204"/>
          </rPr>
          <t>Christian Latour :
7406 — Location - Lingerie/tissus
Montant dépensé pour la location de la lingerie : linges, nappes, serviettes de table, rideaux et tout autre article en tissu excluant ce qui entre dans la catégorie « Uniformes ».</t>
        </r>
      </text>
    </comment>
    <comment ref="C16" authorId="0">
      <text>
        <r>
          <rPr>
            <b/>
            <sz val="9"/>
            <color indexed="81"/>
            <rFont val="Arial"/>
            <charset val="204"/>
          </rPr>
          <t>Christian Latour :
7408 — Achats - Lingerie/tissus
Montant dépensé pour l’achat de lingerie : linges, nappes, serviettes de table, rideaux et tout autre article en tissu excluant ce qui entre dans la catégorie « Uniformes ».</t>
        </r>
      </text>
    </comment>
    <comment ref="C17" authorId="0">
      <text>
        <r>
          <rPr>
            <b/>
            <sz val="9"/>
            <color indexed="81"/>
            <rFont val="Arial"/>
            <charset val="204"/>
          </rPr>
          <t>Christian Latour :
7410 — Accessoires de table 
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text>
        <r>
          <rPr>
            <b/>
            <sz val="9"/>
            <color indexed="81"/>
            <rFont val="Arial"/>
            <charset val="204"/>
          </rPr>
          <t>Christian Latour :
7412 — Accessoires de service
Montant dépensé pour l’achat de couteaux, de fourchettes, de cuillères, de louches, etc.</t>
        </r>
      </text>
    </comment>
    <comment ref="C19" authorId="0">
      <text>
        <r>
          <rPr>
            <b/>
            <sz val="9"/>
            <color indexed="81"/>
            <rFont val="Arial"/>
            <charset val="204"/>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text>
        <r>
          <rPr>
            <b/>
            <sz val="9"/>
            <color indexed="81"/>
            <rFont val="Arial"/>
            <charset val="204"/>
          </rPr>
          <t>Christian Latour :
7416 — Dépenses véhicules (livraison)
Ensemble des dépenses encourues pour les véhicules de livraison et pour la location de véhicules, s’il y a lieu.</t>
        </r>
      </text>
    </comment>
    <comment ref="C21" authorId="0">
      <text>
        <r>
          <rPr>
            <b/>
            <sz val="9"/>
            <color indexed="81"/>
            <rFont val="Arial"/>
            <charset val="204"/>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text>
        <r>
          <rPr>
            <b/>
            <sz val="9"/>
            <color indexed="81"/>
            <rFont val="Arial"/>
            <charset val="204"/>
          </rPr>
          <t>Christian Latour :
7420 — Fournitures de papiers
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text>
        <r>
          <rPr>
            <b/>
            <sz val="9"/>
            <color indexed="81"/>
            <rFont val="Arial"/>
            <charset val="204"/>
          </rPr>
          <t>Christian Latour :
7422 — Fournitures pour les invités/clients
Montant dépensé pour l’ensemble des fournitures utilisées pour le bénéfice des clients : allumettes, crayons, journaux quotidiens, magazione, cure-dents, présentoirs de cartes de crédit, et, etc.</t>
        </r>
      </text>
    </comment>
    <comment ref="C24" authorId="0">
      <text>
        <r>
          <rPr>
            <b/>
            <sz val="9"/>
            <color indexed="81"/>
            <rFont val="Arial"/>
            <charset val="204"/>
          </rPr>
          <t>Christian Latour :
7424 — Fournitures de bar
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text>
        <r>
          <rPr>
            <b/>
            <sz val="9"/>
            <color indexed="81"/>
            <rFont val="Arial"/>
            <charset val="204"/>
          </rPr>
          <t>Christian Latour :
7426 — Menus et cartes
Montant dépensé pour l’achat ou la production des menus réguliers ou du jour, des cartes des boissons, des cartes des desserts, des cartes des nouveautés, incluant les frais de graphisme, de coupe, d’impression, de papier, et, etc.</t>
        </r>
      </text>
    </comment>
    <comment ref="C26" authorId="0">
      <text>
        <r>
          <rPr>
            <b/>
            <sz val="9"/>
            <color indexed="81"/>
            <rFont val="Arial"/>
            <charset val="204"/>
          </rPr>
          <t>Christian Latour :
7428 — Contrat d’entretien ménager
Montant dépensé pour l’entretien ménager (lavage de vitres) et, etc.</t>
        </r>
      </text>
    </comment>
    <comment ref="C27" authorId="0">
      <text>
        <r>
          <rPr>
            <b/>
            <sz val="9"/>
            <color indexed="81"/>
            <rFont val="Arial"/>
            <charset val="204"/>
          </rPr>
          <t>Christian Latour :
7430 — Services hygiène et salubrité
Montant dépensé pour l’hygiène et la salubrité (extermination, désinfection, traitement et contrôle des parasites) et,  etc.</t>
        </r>
      </text>
    </comment>
    <comment ref="C28" authorId="0">
      <text>
        <r>
          <rPr>
            <b/>
            <sz val="9"/>
            <color indexed="81"/>
            <rFont val="Arial"/>
            <charset val="204"/>
          </rPr>
          <t>Christian Latour :
7432 — Décorations intérieures
Montant dépensé pour les fleurs, plantes, drapeaux, guirlandes, pièces décoratives, aquariums et pour les frais de designers, stylistes et décorateurs, et, etc.</t>
        </r>
      </text>
    </comment>
    <comment ref="C29" authorId="0">
      <text>
        <r>
          <rPr>
            <b/>
            <sz val="9"/>
            <color indexed="81"/>
            <rFont val="Arial"/>
            <charset val="204"/>
          </rPr>
          <t>Christian Latour :
7436 — Stationnement — véhicules des clients
Montant dépensé pour la location d’un abri pour les véhicules (entretien, nettoyage, sécurité) et, etc.</t>
        </r>
      </text>
    </comment>
    <comment ref="C30" authorId="0">
      <text>
        <r>
          <rPr>
            <b/>
            <sz val="9"/>
            <color indexed="81"/>
            <rFont val="Arial"/>
            <charset val="204"/>
          </rPr>
          <t>Christian Latour :
7438 — Droits/permis d’exploitation
Montant dépensé pour les permis (MAPAQ, RACJQ), les permis spéciaux d’exploitations, les frais d’inspection, les licences, et, etc.</t>
        </r>
      </text>
    </comment>
    <comment ref="C31" authorId="0">
      <text>
        <r>
          <rPr>
            <b/>
            <sz val="9"/>
            <color indexed="81"/>
            <rFont val="Arial"/>
            <charset val="204"/>
          </rPr>
          <t>Christian Latour :
7440 — Frais de banquet
Montant dépensé pour la location de chaises, d’équipements de banquet, de tables froides, de tables chaudes, de tables de réchauffement, et, etc.</t>
        </r>
      </text>
    </comment>
    <comment ref="C32" authorId="0">
      <text>
        <r>
          <rPr>
            <b/>
            <sz val="9"/>
            <color indexed="81"/>
            <rFont val="Arial"/>
            <charset val="204"/>
          </rPr>
          <t>Christian Latour :
7499 — Autres dépenses d’exploitation
Autres dépenses directement reliées au service à la clientèle (perte ou dommage à des effets appartenant aux clients) et, etc.</t>
        </r>
      </text>
    </comment>
    <comment ref="C34" authorId="0">
      <text>
        <r>
          <rPr>
            <b/>
            <sz val="10"/>
            <color indexed="81"/>
            <rFont val="Arial"/>
          </rPr>
          <t xml:space="preserve">
Christian Latour
7400 — Coût direct d’exploitation
Il s’agit du compte de contrôle dans lequel on additionne le total des coûts directs d’exploitation.</t>
        </r>
      </text>
    </comment>
  </commentList>
</comments>
</file>

<file path=xl/comments4.xml><?xml version="1.0" encoding="utf-8"?>
<comments xmlns="http://schemas.openxmlformats.org/spreadsheetml/2006/main">
  <authors>
    <author>Christian Latour</author>
  </authors>
  <commentList>
    <comment ref="C13" authorId="0">
      <text>
        <r>
          <rPr>
            <b/>
            <sz val="9"/>
            <color indexed="81"/>
            <rFont val="Arial"/>
            <charset val="204"/>
          </rPr>
          <t>Christian Latour:
7505 — Musiciens et animateur
Montant payé pour les services de musiciens, DJ ou autres animateurs).</t>
        </r>
      </text>
    </comment>
    <comment ref="C14" authorId="0">
      <text>
        <r>
          <rPr>
            <b/>
            <sz val="9"/>
            <color indexed="81"/>
            <rFont val="Arial"/>
            <charset val="204"/>
          </rPr>
          <t>Christian Latour:
7510 — « Divertisseurs » professionnel
Montant payé pour les services des acrobates, animateurs, clowns, danseurs, prestidigitateurs et autres amuseurs.</t>
        </r>
      </text>
    </comment>
    <comment ref="C15" authorId="0">
      <text>
        <r>
          <rPr>
            <b/>
            <sz val="9"/>
            <color indexed="81"/>
            <rFont val="Arial"/>
            <charset val="204"/>
          </rPr>
          <t>Christian Latour:
7520 — Musique d’ambiance 
Montant payé pour les CD, les DVD, les MP3, la programmation, et, etc.</t>
        </r>
      </text>
    </comment>
    <comment ref="C16" authorId="0">
      <text>
        <r>
          <rPr>
            <b/>
            <sz val="9"/>
            <color indexed="81"/>
            <rFont val="Arial"/>
            <charset val="204"/>
          </rPr>
          <t>Christian Latour:
7525 — Service de musique câblée
Montant payé pour le service de câble, les services offerts par les fournisseurs de musique d’ambiance, et, etc.</t>
        </r>
        <r>
          <rPr>
            <sz val="9"/>
            <color indexed="81"/>
            <rFont val="Arial"/>
            <charset val="204"/>
          </rPr>
          <t xml:space="preserve">
</t>
        </r>
      </text>
    </comment>
    <comment ref="C17" authorId="0">
      <text>
        <r>
          <rPr>
            <b/>
            <sz val="9"/>
            <color indexed="81"/>
            <rFont val="Arial"/>
            <charset val="204"/>
          </rPr>
          <t>Christian Latour:
7530 — Location de piano et autres instruments et réglage (tuning)
Montant payé pour la location d’un piano ou d’un autre instrument de musique incluant l’entretien et les ajustements périodiques.</t>
        </r>
      </text>
    </comment>
    <comment ref="C18" authorId="0">
      <text>
        <r>
          <rPr>
            <b/>
            <sz val="9"/>
            <color indexed="81"/>
            <rFont val="Arial"/>
            <charset val="204"/>
          </rPr>
          <t>Christian Latour:
7535 — Soutien matériel aux musiciens
Montant payé pour les films, enregistrements, cassettes, feuilles de musique et autre matériel nécessaire aux musiciens et/ou aux animateurs.</t>
        </r>
      </text>
    </comment>
    <comment ref="C19" authorId="0">
      <text>
        <r>
          <rPr>
            <b/>
            <sz val="9"/>
            <color indexed="81"/>
            <rFont val="Arial"/>
            <charset val="204"/>
          </rPr>
          <t>Christian Latour:</t>
        </r>
        <r>
          <rPr>
            <sz val="9"/>
            <color indexed="81"/>
            <rFont val="Arial"/>
            <charset val="204"/>
          </rPr>
          <t xml:space="preserve">
</t>
        </r>
        <r>
          <rPr>
            <b/>
            <sz val="9"/>
            <color indexed="81"/>
            <rFont val="Arial"/>
            <charset val="204"/>
          </rPr>
          <t>7550 — Redevances à la SOCAN
Montant payé pour les droits de diffusion de la musique dans un endroit public.</t>
        </r>
      </text>
    </comment>
    <comment ref="C20" authorId="0">
      <text>
        <r>
          <rPr>
            <b/>
            <sz val="9"/>
            <color indexed="81"/>
            <rFont val="Arial"/>
            <charset val="204"/>
          </rPr>
          <t>Christian Latour:
7555 — Frais d’agent d’artiste
Montant payé aux agents d’artistes pour les prestations des artistes..</t>
        </r>
      </text>
    </comment>
    <comment ref="C21" authorId="0">
      <text>
        <r>
          <rPr>
            <b/>
            <sz val="9"/>
            <color indexed="81"/>
            <rFont val="Arial"/>
            <charset val="204"/>
          </rPr>
          <t>Christian Latour:
7560 — Repas des musiciens et autres animateurs
Montant payé pour les repas des musiciens et autres animateurs et leurs accompagnateurs.</t>
        </r>
      </text>
    </comment>
    <comment ref="C22" authorId="0">
      <text>
        <r>
          <rPr>
            <b/>
            <sz val="9"/>
            <color indexed="81"/>
            <rFont val="Arial"/>
            <charset val="204"/>
          </rPr>
          <t>Christian Latour:</t>
        </r>
        <r>
          <rPr>
            <sz val="9"/>
            <color indexed="81"/>
            <rFont val="Arial"/>
            <charset val="204"/>
          </rPr>
          <t xml:space="preserve">
</t>
        </r>
        <r>
          <rPr>
            <b/>
            <sz val="9"/>
            <color indexed="81"/>
            <rFont val="Arial"/>
            <charset val="204"/>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charset val="204"/>
          </rPr>
          <t xml:space="preserve">
</t>
        </r>
      </text>
    </comment>
    <comment ref="C24" authorId="0">
      <text>
        <r>
          <rPr>
            <b/>
            <sz val="10"/>
            <color indexed="81"/>
            <rFont val="Arial"/>
          </rPr>
          <t xml:space="preserve">
Christian Latour
7500 — Musique &amp; Divertissement
Il s’agit du compte de contrôle dans lequel on additionne le total des coûts d’occupation.</t>
        </r>
      </text>
    </comment>
  </commentList>
</comments>
</file>

<file path=xl/comments5.xml><?xml version="1.0" encoding="utf-8"?>
<comments xmlns="http://schemas.openxmlformats.org/spreadsheetml/2006/main">
  <authors>
    <author>Christian Latour</author>
  </authors>
  <commentList>
    <comment ref="C13" authorId="0">
      <text>
        <r>
          <rPr>
            <b/>
            <sz val="9"/>
            <color indexed="81"/>
            <rFont val="Arial"/>
            <charset val="204"/>
          </rPr>
          <t>Christian Latour :
7610 — Recherche marketing
Ensemble des coûts nécessaires pour mener à bien les différentes activités de recherches marketing de l’entreprise.</t>
        </r>
      </text>
    </comment>
    <comment ref="C14" authorId="0">
      <text>
        <r>
          <rPr>
            <b/>
            <sz val="9"/>
            <color indexed="81"/>
            <rFont val="Arial"/>
            <charset val="204"/>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text>
        <r>
          <rPr>
            <b/>
            <sz val="9"/>
            <color indexed="81"/>
            <rFont val="Arial"/>
            <charset val="204"/>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text>
        <r>
          <rPr>
            <b/>
            <sz val="9"/>
            <color indexed="81"/>
            <rFont val="Arial"/>
            <charset val="204"/>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text>
        <r>
          <rPr>
            <b/>
            <sz val="9"/>
            <color indexed="81"/>
            <rFont val="Arial"/>
            <charset val="204"/>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text>
        <r>
          <rPr>
            <b/>
            <sz val="9"/>
            <color indexed="81"/>
            <rFont val="Arial"/>
            <charset val="204"/>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text>
        <r>
          <rPr>
            <b/>
            <sz val="9"/>
            <color indexed="81"/>
            <rFont val="Arial"/>
            <charset val="204"/>
          </rPr>
          <t>Christian Latour :
7660 — Marketing direct
Ensemble des coûts nécessaires pour assurer une communication directe et personnalisée avec des consommateurs ciblés individuellement.
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text>
        <r>
          <rPr>
            <b/>
            <sz val="9"/>
            <color indexed="81"/>
            <rFont val="Arial"/>
            <charset val="204"/>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text>
        <r>
          <rPr>
            <b/>
            <sz val="9"/>
            <color indexed="81"/>
            <rFont val="Arial"/>
            <charset val="204"/>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text>
        <r>
          <rPr>
            <b/>
            <sz val="9"/>
            <color indexed="81"/>
            <rFont val="Arial"/>
            <charset val="204"/>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text>
        <r>
          <rPr>
            <b/>
            <sz val="9"/>
            <color indexed="81"/>
            <rFont val="Arial"/>
            <charset val="204"/>
          </rPr>
          <t>Christian Latour :
7699 — Autres coûts 
Ensemble des coûts encourus afin d’assurer le marketing et les communications marketing d’une entreprise de restauration alimentaire et qui ne peut pas être directement comptabilisé dans les comptes précédents.</t>
        </r>
      </text>
    </comment>
    <comment ref="C25" authorId="0">
      <text>
        <r>
          <rPr>
            <b/>
            <sz val="10"/>
            <color indexed="81"/>
            <rFont val="Arial"/>
          </rPr>
          <t>Christian Latour :
7600 — Marketing &amp; Communication marketing
Il s’agit du compte de contrôle dans lequel on additionne le total des coûts encourus pour l’ensemble des activités relatif au marketing et à la communication marketing.</t>
        </r>
        <r>
          <rPr>
            <sz val="10"/>
            <rFont val="Arial"/>
            <charset val="204"/>
          </rPr>
          <t xml:space="preserve">
</t>
        </r>
      </text>
    </comment>
  </commentList>
</comments>
</file>

<file path=xl/comments6.xml><?xml version="1.0" encoding="utf-8"?>
<comments xmlns="http://schemas.openxmlformats.org/spreadsheetml/2006/main">
  <authors>
    <author>Christian Latour</author>
  </authors>
  <commentList>
    <comment ref="C13" authorId="0">
      <text>
        <r>
          <rPr>
            <b/>
            <sz val="9"/>
            <color indexed="81"/>
            <rFont val="Arial"/>
            <charset val="204"/>
          </rPr>
          <t>Christian Latour:
7705 — Électricité
Montant payé pour l’utilisation de l’électricité.</t>
        </r>
      </text>
    </comment>
    <comment ref="C14" authorId="0">
      <text>
        <r>
          <rPr>
            <b/>
            <sz val="9"/>
            <color indexed="81"/>
            <rFont val="Arial"/>
            <charset val="204"/>
          </rPr>
          <t>Christian Latour:
7710 — Accessoires électriques
Montant payé pour le remplacement des ampoules, des néons ainsi que des autres petits accessoires électriques.</t>
        </r>
      </text>
    </comment>
    <comment ref="C15" authorId="0">
      <text>
        <r>
          <rPr>
            <b/>
            <sz val="9"/>
            <color indexed="81"/>
            <rFont val="Arial"/>
            <charset val="204"/>
          </rPr>
          <t>Christian Latour:
715 — Eau et glace
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text>
        <r>
          <rPr>
            <b/>
            <sz val="9"/>
            <color indexed="81"/>
            <rFont val="Arial"/>
            <charset val="204"/>
          </rPr>
          <t>Christian Latour:
7720 — Enlèvement des ordures
Montant payé pour la gestion et l’enlèvement des ordures incluant le coût de location d’un contenant à ordure, le coût de location d’un incinérateur, etc.</t>
        </r>
        <r>
          <rPr>
            <sz val="9"/>
            <color indexed="81"/>
            <rFont val="Arial"/>
            <charset val="204"/>
          </rPr>
          <t xml:space="preserve">
</t>
        </r>
      </text>
    </comment>
    <comment ref="C17" authorId="0">
      <text>
        <r>
          <rPr>
            <b/>
            <sz val="9"/>
            <color indexed="81"/>
            <rFont val="Arial"/>
            <charset val="204"/>
          </rPr>
          <t>Christian Latour:
7725 — Autres énergies
Montant payé pour l’utilisation des autres énergies incluant les coûts reliés à l’utilisation du gaz ou de l’huile.</t>
        </r>
      </text>
    </comment>
    <comment ref="C18" authorId="0">
      <text>
        <r>
          <rPr>
            <b/>
            <sz val="9"/>
            <color indexed="81"/>
            <rFont val="Arial"/>
            <charset val="204"/>
          </rPr>
          <t>Christian Latour:
7730 — Fournitures de mécanique et d’électricité
Montant payé pour l’utilisation des huiles, fusibles, graisses, solvants et petits outils utilisés pour les opérations de maintenance, et, etc.</t>
        </r>
      </text>
    </comment>
    <comment ref="C19" authorId="0">
      <text>
        <r>
          <rPr>
            <b/>
            <sz val="9"/>
            <color indexed="81"/>
            <rFont val="Arial"/>
            <charset val="204"/>
          </rPr>
          <t>Christian Latour:</t>
        </r>
        <r>
          <rPr>
            <sz val="9"/>
            <color indexed="81"/>
            <rFont val="Arial"/>
            <charset val="204"/>
          </rPr>
          <t xml:space="preserve">
</t>
        </r>
        <r>
          <rPr>
            <b/>
            <sz val="9"/>
            <color indexed="81"/>
            <rFont val="Arial"/>
            <charset val="204"/>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text>
        <r>
          <rPr>
            <b/>
            <sz val="9"/>
            <color indexed="81"/>
            <rFont val="Arial"/>
            <charset val="204"/>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text>
        <r>
          <rPr>
            <b/>
            <sz val="9"/>
            <color indexed="81"/>
            <rFont val="Arial"/>
            <charset val="204"/>
          </rPr>
          <t>Christian Latour:</t>
        </r>
        <r>
          <rPr>
            <sz val="9"/>
            <color indexed="81"/>
            <rFont val="Arial"/>
            <charset val="204"/>
          </rPr>
          <t xml:space="preserve">
</t>
        </r>
        <r>
          <rPr>
            <b/>
            <sz val="9"/>
            <color indexed="81"/>
            <rFont val="Arial"/>
            <charset val="204"/>
          </rPr>
          <t>7799 — Autres coûts associés aux services publics
Autres montants payés pour les services publics qui n’est pas comptabilisé dans l’un des comptes précédents.</t>
        </r>
      </text>
    </comment>
    <comment ref="C23" authorId="0">
      <text>
        <r>
          <rPr>
            <b/>
            <sz val="10"/>
            <color indexed="81"/>
            <rFont val="Arial"/>
          </rPr>
          <t xml:space="preserve">
Christian Latour
7700 — Services publics
Il s’agit du compte de contrôle dans lequel on additionne le total des coûts de la catégorie services publics.</t>
        </r>
      </text>
    </comment>
  </commentList>
</comments>
</file>

<file path=xl/comments7.xml><?xml version="1.0" encoding="utf-8"?>
<comments xmlns="http://schemas.openxmlformats.org/spreadsheetml/2006/main">
  <authors>
    <author>Christian Latour</author>
  </authors>
  <commentList>
    <comment ref="C13" authorId="0">
      <text>
        <r>
          <rPr>
            <b/>
            <sz val="9"/>
            <color indexed="81"/>
            <rFont val="Arial"/>
            <charset val="204"/>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text>
        <r>
          <rPr>
            <b/>
            <sz val="9"/>
            <color indexed="81"/>
            <rFont val="Arial"/>
            <charset val="204"/>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text>
        <r>
          <rPr>
            <b/>
            <sz val="9"/>
            <color indexed="81"/>
            <rFont val="Arial"/>
            <charset val="204"/>
          </rPr>
          <t>Christian Latour :
7815 - Poste et messagerie
Montant payé pour les frais de timbres, de poste et de messagerie qui ne sont pas reliés aux activités de marketing.</t>
        </r>
      </text>
    </comment>
    <comment ref="C16" authorId="0">
      <text>
        <r>
          <rPr>
            <b/>
            <sz val="9"/>
            <color indexed="81"/>
            <rFont val="Arial"/>
            <charset val="204"/>
          </rPr>
          <t>Christian Latour :
7820 - Télécommunications
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text>
        <r>
          <rPr>
            <b/>
            <sz val="9"/>
            <color indexed="81"/>
            <rFont val="Arial"/>
            <charset val="204"/>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text>
        <r>
          <rPr>
            <b/>
            <sz val="9"/>
            <color indexed="81"/>
            <rFont val="Arial"/>
            <charset val="204"/>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text>
        <r>
          <rPr>
            <b/>
            <sz val="9"/>
            <color indexed="81"/>
            <rFont val="Arial"/>
            <charset val="204"/>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text>
        <r>
          <rPr>
            <b/>
            <sz val="9"/>
            <color indexed="81"/>
            <rFont val="Arial"/>
            <charset val="204"/>
          </rPr>
          <t>Christian Latour :
7840 - Frais d’escompte sur les cartes de crédit
Montant payé aux compagnies émettrices de cartes de crédit pour la gestion et le remboursement des transactions effectuées par carte de crédit.</t>
        </r>
      </text>
    </comment>
    <comment ref="C21" authorId="0">
      <text>
        <r>
          <rPr>
            <b/>
            <sz val="9"/>
            <color indexed="81"/>
            <rFont val="Arial"/>
            <charset val="204"/>
          </rPr>
          <t xml:space="preserve">Christian Latour :
7845 - Provision pour mauvaises créances
Montant payé pour le recouvrement de mauvaises créances.
</t>
        </r>
      </text>
    </comment>
    <comment ref="C22" authorId="0">
      <text>
        <r>
          <rPr>
            <b/>
            <sz val="9"/>
            <color indexed="81"/>
            <rFont val="Arial"/>
            <charset val="204"/>
          </rPr>
          <t xml:space="preserve">Christian Latour :
7850 - Déficit et surplus de caisse
Montant reçu en trop ou en moins compte tenu des transactions réellement réalisées par l’entreprise.
</t>
        </r>
      </text>
    </comment>
    <comment ref="C23" authorId="0">
      <text>
        <r>
          <rPr>
            <b/>
            <sz val="9"/>
            <color indexed="81"/>
            <rFont val="Arial"/>
            <charset val="204"/>
          </rPr>
          <t>Christian Latour :
7855 - Honoraires professionnels
Montant payé pour les services professionnels des comptables, avocats, notaires, ingénieurs, consultants, et, etc. Les honoraires encourus pour le recouvrement des mauvaises créances doivent être toutefois comptabilisés dans le compte 7845.</t>
        </r>
      </text>
    </comment>
    <comment ref="C24" authorId="0">
      <text>
        <r>
          <rPr>
            <b/>
            <sz val="9"/>
            <color indexed="81"/>
            <rFont val="Arial"/>
            <charset val="204"/>
          </rPr>
          <t>Christian Latour :
7860 - Services de protection/sécurité
Montant payé pour assurer la protection de l’établissement (garde de sécurité, système d’alarme contre le feu et le vol, collecte des dépôts par camion blindé, et, etc.).</t>
        </r>
      </text>
    </comment>
    <comment ref="C25" authorId="0">
      <text>
        <r>
          <rPr>
            <b/>
            <sz val="9"/>
            <color indexed="81"/>
            <rFont val="Arial"/>
            <charset val="204"/>
          </rPr>
          <t>Christian Latour :
7865 - Intérêts et frais bancaires
Montant payé pour les intérêts et autres services bancaires tels que la location d’un coffre à la banque, et, etc.</t>
        </r>
      </text>
    </comment>
    <comment ref="C26" authorId="0">
      <text>
        <r>
          <rPr>
            <b/>
            <sz val="9"/>
            <color indexed="81"/>
            <rFont val="Arial"/>
            <charset val="204"/>
          </rPr>
          <t>Christian Latour :
7880 - Redevances/droits de franchise
Montant payé à un franchiseur en contrepartie des différents services offerts par celui-ci.</t>
        </r>
      </text>
    </comment>
    <comment ref="C27" authorId="0">
      <text>
        <r>
          <rPr>
            <b/>
            <sz val="9"/>
            <color indexed="81"/>
            <rFont val="Arial"/>
            <charset val="204"/>
          </rPr>
          <t>Christian Latour :
7899 - Autres
Autre montant payé afin d’assurer l’administration d’une entreprise de restauration alimentaire et qui ne peut pas être directement comptabilisé dans les comptes précédents.</t>
        </r>
      </text>
    </comment>
    <comment ref="C29" authorId="0">
      <text>
        <r>
          <rPr>
            <b/>
            <sz val="10"/>
            <color indexed="81"/>
            <rFont val="Arial"/>
          </rPr>
          <t xml:space="preserve">
Christian Latour
7800 - Administration &amp; autres frais généraux
Il s’agit du compte de contrôle dans lequel on additionne le total des coûts d’administration &amp; autres frais généraux.</t>
        </r>
      </text>
    </comment>
  </commentList>
</comments>
</file>

<file path=xl/comments8.xml><?xml version="1.0" encoding="utf-8"?>
<comments xmlns="http://schemas.openxmlformats.org/spreadsheetml/2006/main">
  <authors>
    <author>Christian Latour</author>
  </authors>
  <commentList>
    <comment ref="C13" authorId="0">
      <text>
        <r>
          <rPr>
            <b/>
            <sz val="9"/>
            <color indexed="81"/>
            <rFont val="Arial"/>
            <charset val="204"/>
          </rPr>
          <t>Christian Latour :
7902 — Ameublements et agencements
Montant payé pour assurer l’entretien et les réparations de l’ameublement.</t>
        </r>
      </text>
    </comment>
    <comment ref="C14" authorId="0">
      <text>
        <r>
          <rPr>
            <b/>
            <sz val="9"/>
            <color indexed="81"/>
            <rFont val="Arial"/>
            <charset val="204"/>
          </rPr>
          <t>Christian Latour :
7904 — Équipement de cuisine
Montant payé pour assurer l’entretien et les réparations des équipements de cuisine.</t>
        </r>
      </text>
    </comment>
    <comment ref="C15" authorId="0">
      <text>
        <r>
          <rPr>
            <b/>
            <sz val="9"/>
            <color indexed="81"/>
            <rFont val="Arial"/>
            <charset val="204"/>
          </rPr>
          <t>Christian Latour :
7906 — Équipement de bureau
Montant payé pour assurer l’entretien et les réparations des équipements de bureau.</t>
        </r>
      </text>
    </comment>
    <comment ref="C16" authorId="0">
      <text>
        <r>
          <rPr>
            <b/>
            <sz val="9"/>
            <color indexed="81"/>
            <rFont val="Arial"/>
            <charset val="204"/>
          </rPr>
          <t>Christian Latour :
7908 — Réfrigération
Montant payé pour assurer l’entretien et les réparations des équipements de réfrigération.</t>
        </r>
      </text>
    </comment>
    <comment ref="C17" authorId="0">
      <text>
        <r>
          <rPr>
            <b/>
            <sz val="9"/>
            <color indexed="81"/>
            <rFont val="Arial"/>
            <charset val="204"/>
          </rPr>
          <t>Christian Latour :
7910 — Air climatisé
Montant payé pour assurer l’entretien et les réparations des équipements de climatisation.</t>
        </r>
      </text>
    </comment>
    <comment ref="C18" authorId="0">
      <text>
        <r>
          <rPr>
            <b/>
            <sz val="9"/>
            <color indexed="81"/>
            <rFont val="Arial"/>
            <charset val="204"/>
          </rPr>
          <t>Christian Latour :
7912 — Plomberie et chauffage
Montant payé pour assurer l’entretien et les réparations des installations de plomberie et de chauffage.</t>
        </r>
      </text>
    </comment>
    <comment ref="C19" authorId="0">
      <text>
        <r>
          <rPr>
            <b/>
            <sz val="9"/>
            <color indexed="81"/>
            <rFont val="Arial"/>
            <charset val="204"/>
          </rPr>
          <t>Christian Latour :
7914 — Électricité et mécanique
Montant payé pour assurer l’entretien et les réparations des systèmes électriques et mécaniques tels que les ascenseurs et les monte-charges, et, etc.</t>
        </r>
      </text>
    </comment>
    <comment ref="C20" authorId="0">
      <text>
        <r>
          <rPr>
            <b/>
            <sz val="9"/>
            <color indexed="81"/>
            <rFont val="Arial"/>
            <charset val="204"/>
          </rPr>
          <t>Christian Latour :
7916 — Plancher et tapis
Montant payé pour assurer l’entretien et les réparations des planchers et couvre-planchers.</t>
        </r>
      </text>
    </comment>
    <comment ref="C21" authorId="0">
      <text>
        <r>
          <rPr>
            <b/>
            <sz val="9"/>
            <color indexed="81"/>
            <rFont val="Arial"/>
            <charset val="204"/>
          </rPr>
          <t xml:space="preserve">Christian Latour :
7918 — Immeuble/bâtiment
Montant payé pour assurer l’entretien et les réparations de l’immeuble.
</t>
        </r>
      </text>
    </comment>
    <comment ref="C22" authorId="0">
      <text>
        <r>
          <rPr>
            <b/>
            <sz val="9"/>
            <color indexed="81"/>
            <rFont val="Arial"/>
            <charset val="204"/>
          </rPr>
          <t>Christian Latour :
7920 — Stationnement
Montant payé pour assurer l’entretien et les réparations des stationnements.</t>
        </r>
      </text>
    </comment>
    <comment ref="C23" authorId="0">
      <text>
        <r>
          <rPr>
            <b/>
            <sz val="9"/>
            <color indexed="81"/>
            <rFont val="Arial"/>
            <charset val="204"/>
          </rPr>
          <t>Christian Latour :
7922 — Terrassement et entretien des terrassements
Montant payé pour le terrassement et l’entretien des terrassements.</t>
        </r>
      </text>
    </comment>
    <comment ref="C24" authorId="0">
      <text>
        <r>
          <rPr>
            <b/>
            <sz val="9"/>
            <color indexed="81"/>
            <rFont val="Arial"/>
            <charset val="204"/>
          </rPr>
          <t>Christian Latour :
7924 — Altération immobilière/bâtiment
Montant payé dans le but d’apporter des modifications au bâtiment par exemple l’ajout d’une rampe pour handicapés.</t>
        </r>
      </text>
    </comment>
    <comment ref="C25" authorId="0">
      <text>
        <r>
          <rPr>
            <b/>
            <sz val="9"/>
            <color indexed="81"/>
            <rFont val="Arial"/>
            <charset val="204"/>
          </rPr>
          <t xml:space="preserve">Christian Latour :
7928 — Peinture, recouvrement et décoration
Montant payé pour assurer l’entretien des murs et plafonds (peinture, plâtre, stuco, et, etc.).
</t>
        </r>
      </text>
    </comment>
    <comment ref="C26" authorId="0">
      <text>
        <r>
          <rPr>
            <b/>
            <sz val="9"/>
            <color indexed="81"/>
            <rFont val="Arial"/>
            <charset val="204"/>
          </rPr>
          <t xml:space="preserve">Christian Latour :
7990 — Contrat de service d’entretien
Montant payé pour les contrats d’entretien des ascenseurs, enseignes lumineuses, autres équipements, et, etc.
</t>
        </r>
      </text>
    </comment>
    <comment ref="C27" authorId="0">
      <text>
        <r>
          <rPr>
            <b/>
            <sz val="9"/>
            <color indexed="81"/>
            <rFont val="Arial"/>
            <charset val="204"/>
          </rPr>
          <t>Christian Latour :
7996 - Matériel roulant
Montant payé pour assurer l’entretien et les réparations des voitures, camions et autres engins roulants utilisés par l’entreprise.</t>
        </r>
      </text>
    </comment>
    <comment ref="C28" authorId="0">
      <text>
        <r>
          <rPr>
            <b/>
            <sz val="9"/>
            <color indexed="81"/>
            <rFont val="Arial"/>
            <charset val="204"/>
          </rPr>
          <t>Christian Latour :
7998 — Équipements et fournitures
Montant payé notamment pour assurer l’entretien et les réparations des rideaux, draperies, tapisseries, et, etc.</t>
        </r>
      </text>
    </comment>
    <comment ref="C29" authorId="0">
      <text>
        <r>
          <rPr>
            <b/>
            <sz val="9"/>
            <color indexed="81"/>
            <rFont val="Arial"/>
            <charset val="204"/>
          </rPr>
          <t>Christian Latour :
7999 — Autres
Autres montants payés pour l’entretien et les réparations et qui ne sont pas comptabilisés dans l’un des comptes précédents.</t>
        </r>
      </text>
    </comment>
    <comment ref="C31" authorId="0">
      <text>
        <r>
          <rPr>
            <b/>
            <sz val="10"/>
            <color indexed="81"/>
            <rFont val="Arial"/>
          </rPr>
          <t xml:space="preserve">
Christian Latour
7900 — Entretien et réparations
Il s’agit du compte de contrôle dans lequel on additionne le total des coûts entretien et réparation.</t>
        </r>
      </text>
    </comment>
  </commentList>
</comments>
</file>

<file path=xl/sharedStrings.xml><?xml version="1.0" encoding="utf-8"?>
<sst xmlns="http://schemas.openxmlformats.org/spreadsheetml/2006/main" count="284" uniqueCount="144">
  <si>
    <t xml:space="preserve"> </t>
  </si>
  <si>
    <t>Calendrier du 1er janvier 2017 au 31 décembre 2017</t>
  </si>
  <si>
    <t>Nombre de places</t>
  </si>
  <si>
    <t>Coût / place / jour</t>
  </si>
  <si>
    <t>365 jours</t>
  </si>
  <si>
    <t>(%)</t>
  </si>
  <si>
    <t>Restaurant Le 755 cuisine_monde</t>
  </si>
  <si>
    <t>Pér.01</t>
  </si>
  <si>
    <t>Pér.02</t>
  </si>
  <si>
    <t>Pér.03</t>
  </si>
  <si>
    <t>Pér.04</t>
  </si>
  <si>
    <t>Pér.05</t>
  </si>
  <si>
    <t>Pér.06</t>
  </si>
  <si>
    <t>Pér.07</t>
  </si>
  <si>
    <t>Pér.08</t>
  </si>
  <si>
    <t>Pér.09</t>
  </si>
  <si>
    <t>Pér.10</t>
  </si>
  <si>
    <t>Pér.11</t>
  </si>
  <si>
    <t>Pér.12</t>
  </si>
  <si>
    <t>Total</t>
  </si>
  <si>
    <t>Janvier 2017</t>
  </si>
  <si>
    <t>Février 2017</t>
  </si>
  <si>
    <t>Mars 2017</t>
  </si>
  <si>
    <t>Avril 2017</t>
  </si>
  <si>
    <t>Mai 2017</t>
  </si>
  <si>
    <t>Juin 2017</t>
  </si>
  <si>
    <t>Juillet 2017</t>
  </si>
  <si>
    <t>Août 2017</t>
  </si>
  <si>
    <t>Septembre 2017</t>
  </si>
  <si>
    <t>Octobre 2017</t>
  </si>
  <si>
    <t>Novembre 2017</t>
  </si>
  <si>
    <t>Décembre 2017</t>
  </si>
  <si>
    <t>Budget d’exploitation pour l’année 2017</t>
  </si>
  <si>
    <t>Année 2017</t>
  </si>
  <si>
    <t xml:space="preserve">Uniformes </t>
  </si>
  <si>
    <t xml:space="preserve">Buanderie et nettoyage à sec </t>
  </si>
  <si>
    <t xml:space="preserve">Accessoires de tables </t>
  </si>
  <si>
    <t xml:space="preserve">Accessoires de service </t>
  </si>
  <si>
    <t xml:space="preserve">Accessoires de cuisine </t>
  </si>
  <si>
    <t>Fournitures de papiers + Take Out</t>
  </si>
  <si>
    <t xml:space="preserve">Fournitures pour les invités/clients </t>
  </si>
  <si>
    <t xml:space="preserve">Fournitures de bar </t>
  </si>
  <si>
    <t xml:space="preserve">Menus et cartes </t>
  </si>
  <si>
    <t xml:space="preserve">Services hygiène et salubrité </t>
  </si>
  <si>
    <t xml:space="preserve">Décorations intérieures </t>
  </si>
  <si>
    <t>Frais de banquet</t>
  </si>
  <si>
    <t>Coût direct d’exploitation</t>
  </si>
  <si>
    <t xml:space="preserve">Fournitures d’entretien </t>
  </si>
  <si>
    <t xml:space="preserve">Contrat d’entretien/nettoyage ménager </t>
  </si>
  <si>
    <t xml:space="preserve">Droits (permis) d’exploitations </t>
  </si>
  <si>
    <t>Autres dépenses d’exploitation</t>
  </si>
  <si>
    <t>Total des coûts directs d’exploitation</t>
  </si>
  <si>
    <t>Stationnement — véhicules des clients</t>
  </si>
  <si>
    <t>Dépenses — véhicules (livraison)</t>
  </si>
  <si>
    <t>Location — Lingeries/tissus</t>
  </si>
  <si>
    <t xml:space="preserve">Achat — Lingeries/tissus </t>
  </si>
  <si>
    <t>Musique &amp; Divertissement</t>
  </si>
  <si>
    <t>Marketing &amp; Communication marketing</t>
  </si>
  <si>
    <t>Services publics</t>
  </si>
  <si>
    <t>Administration &amp; Frais généraux</t>
  </si>
  <si>
    <t>Entretien &amp; Réparations</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</si>
  <si>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</si>
  <si>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</si>
  <si>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</si>
  <si>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</si>
  <si>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</si>
  <si>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</si>
  <si>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</si>
  <si>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</si>
  <si>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</si>
  <si>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</si>
  <si>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</si>
  <si>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</si>
  <si>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</si>
  <si>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</si>
  <si>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</si>
  <si>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</si>
  <si>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</si>
  <si>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</si>
  <si>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</si>
  <si>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</si>
  <si>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</si>
  <si>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</si>
  <si>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</si>
  <si>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</si>
  <si>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</si>
  <si>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</si>
  <si>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</si>
  <si>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</si>
  <si>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</si>
  <si>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</si>
  <si>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</si>
  <si>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</si>
  <si>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</si>
  <si>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</si>
  <si>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</si>
  <si>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</si>
  <si>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</si>
  <si>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</si>
  <si>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</si>
  <si>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</si>
  <si>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</si>
  <si>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</si>
  <si>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</si>
  <si>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</si>
  <si>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</si>
  <si>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Fournitures de bureau</t>
  </si>
  <si>
    <t xml:space="preserve">Traitement de données </t>
  </si>
  <si>
    <t>Poste et messagerie</t>
  </si>
  <si>
    <t>Télécommunications</t>
  </si>
  <si>
    <t>Associations, droits et cotisations (4)</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</si>
  <si>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</si>
  <si>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</si>
  <si>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</si>
  <si>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</si>
  <si>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</si>
  <si>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</si>
  <si>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</si>
  <si>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</si>
  <si>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</si>
  <si>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Autres</t>
  </si>
  <si>
    <t xml:space="preserve">Autres </t>
  </si>
  <si>
    <t>Équipements et fournitures</t>
  </si>
  <si>
    <t>Matériel roulant (auto et camions)</t>
  </si>
  <si>
    <t>Contrat de services d’entretien (maintenance) (2)</t>
  </si>
  <si>
    <t>Peinture, recouvrement et décorations</t>
  </si>
  <si>
    <t>Altération Immobilière / Bâtisse</t>
  </si>
  <si>
    <t>Terrassements et entretien paysager</t>
  </si>
  <si>
    <t>Stationnement</t>
  </si>
  <si>
    <t>Immeubles/Bâtisses</t>
  </si>
  <si>
    <t>Plancher et tapis</t>
  </si>
  <si>
    <t>Électricité et mécanique</t>
  </si>
  <si>
    <t>Plomberie et chauffage</t>
  </si>
  <si>
    <t>Air conditionné</t>
  </si>
  <si>
    <t>Réfrigération</t>
  </si>
  <si>
    <t>Équipement de bureau</t>
  </si>
  <si>
    <t>Équipement de cuisine</t>
  </si>
  <si>
    <t>Ameublement et agencement</t>
  </si>
  <si>
    <t>Coût d’exploitation</t>
  </si>
  <si>
    <t>Total des coûts d’exploitation</t>
  </si>
  <si>
    <t>Total des coûts Musique &amp; Divertissement</t>
  </si>
  <si>
    <t>Total des coûts services publics</t>
  </si>
  <si>
    <t>Total des coûts Administration &amp; Frais généraux</t>
  </si>
  <si>
    <t>Total des coûts Entretien &amp; Réparations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</si>
</sst>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 #,##0.00_)\ &quot;$&quot;_ ;_ * \(#,##0.00\)\ &quot;$&quot;_ ;_ * &quot;-&quot;??_)\ &quot;$&quot;_ ;_ @_ "/>
    <numFmt numFmtId="164" formatCode="[$-C0C]d\ mmm\ yyyy;@"/>
    <numFmt numFmtId="165" formatCode="#,##0.00\ &quot;$&quot;"/>
    <numFmt numFmtId="166" formatCode="_ * #,##0_)\ &quot;$&quot;_ ;_ * \(#,##0\)\ &quot;$&quot;_ ;_ * &quot;-&quot;??_)\ &quot;$&quot;_ ;_ @_ "/>
    <numFmt numFmtId="167" formatCode="_ * #,##0.00_)\ [$€-1]_ ;_ * \(#,##0.00\)\ [$€-1]_ ;_ * &quot;-&quot;??_)\ [$€-1]_ "/>
    <numFmt numFmtId="168" formatCode="_-* #,##0.00\ &quot;$&quot;_-;_-* #,##0.00\ &quot;$&quot;\-;_-* &quot;-&quot;??\ &quot;$&quot;_-;_-@_-"/>
  </numFmts>
  <fonts count="23" x14ac:knownFonts="1">
    <font>
      <sz val="10"/>
      <name val="Arial"/>
      <charset val="204"/>
    </font>
    <font>
      <sz val="10"/>
      <name val="Arial"/>
      <charset val="204"/>
    </font>
    <font>
      <b/>
      <sz val="10"/>
      <name val="Arial"/>
      <family val="2"/>
      <charset val="204"/>
    </font>
    <font>
      <b/>
      <u/>
      <sz val="10"/>
      <name val="Arial"/>
      <family val="2"/>
      <charset val="204"/>
    </font>
    <font>
      <b/>
      <sz val="10"/>
      <color rgb="FF0000FF"/>
      <name val="Arial"/>
      <charset val="204"/>
    </font>
    <font>
      <sz val="10"/>
      <color theme="1"/>
      <name val="Arial"/>
      <charset val="204"/>
    </font>
    <font>
      <b/>
      <sz val="10"/>
      <color indexed="9"/>
      <name val="Arial"/>
      <family val="2"/>
      <charset val="204"/>
    </font>
    <font>
      <b/>
      <sz val="9"/>
      <color indexed="81"/>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charset val="204"/>
    </font>
    <font>
      <u/>
      <sz val="10"/>
      <color theme="11"/>
      <name val="Arial"/>
      <charset val="204"/>
    </font>
    <font>
      <b/>
      <sz val="10"/>
      <color indexed="81"/>
      <name val="Arial"/>
    </font>
    <font>
      <b/>
      <sz val="10"/>
      <color theme="1"/>
      <name val="Arial"/>
      <charset val="204"/>
    </font>
    <font>
      <sz val="10"/>
      <color rgb="FF0000FF"/>
      <name val="Arial"/>
      <charset val="204"/>
    </font>
    <font>
      <sz val="9"/>
      <color indexed="81"/>
      <name val="Arial"/>
      <charset val="204"/>
    </font>
  </fonts>
  <fills count="14">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C0C0C0"/>
        <bgColor rgb="FF000000"/>
      </patternFill>
    </fill>
    <fill>
      <patternFill patternType="solid">
        <fgColor theme="7" tint="0.59999389629810485"/>
        <bgColor indexed="64"/>
      </patternFill>
    </fill>
    <fill>
      <patternFill patternType="solid">
        <fgColor theme="0"/>
        <bgColor indexed="64"/>
      </patternFill>
    </fill>
    <fill>
      <patternFill patternType="solid">
        <fgColor indexed="8"/>
        <bgColor indexed="64"/>
      </patternFill>
    </fill>
    <fill>
      <patternFill patternType="solid">
        <fgColor indexed="26"/>
      </patternFill>
    </fill>
    <fill>
      <patternFill patternType="solid">
        <fgColor indexed="42"/>
      </patternFill>
    </fill>
    <fill>
      <patternFill patternType="solid">
        <fgColor indexed="55"/>
      </patternFill>
    </fill>
  </fills>
  <borders count="16">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style="thick">
        <color auto="1"/>
      </right>
      <top style="hair">
        <color auto="1"/>
      </top>
      <bottom style="hair">
        <color auto="1"/>
      </bottom>
      <diagonal/>
    </border>
    <border>
      <left style="hair">
        <color auto="1"/>
      </left>
      <right style="thick">
        <color auto="1"/>
      </right>
      <top style="hair">
        <color auto="1"/>
      </top>
      <bottom style="hair">
        <color auto="1"/>
      </bottom>
      <diagonal/>
    </border>
  </borders>
  <cellStyleXfs count="91">
    <xf numFmtId="0" fontId="0" fillId="0" borderId="0"/>
    <xf numFmtId="44" fontId="1" fillId="0" borderId="0" applyFont="0" applyFill="0" applyBorder="0" applyAlignment="0" applyProtection="0"/>
    <xf numFmtId="9" fontId="1" fillId="0" borderId="0" applyFont="0" applyFill="0" applyBorder="0" applyAlignment="0" applyProtection="0"/>
    <xf numFmtId="49" fontId="8" fillId="0" borderId="0">
      <alignment horizontal="left" vertical="top"/>
    </xf>
    <xf numFmtId="0" fontId="1" fillId="11" borderId="9" applyNumberFormat="0" applyFont="0" applyAlignment="0" applyProtection="0"/>
    <xf numFmtId="167" fontId="1" fillId="0" borderId="0" applyFont="0" applyFill="0" applyBorder="0" applyAlignment="0" applyProtection="0"/>
    <xf numFmtId="0" fontId="9" fillId="0" borderId="0" applyNumberFormat="0" applyFill="0" applyBorder="0" applyAlignment="0" applyProtection="0">
      <alignment vertical="top"/>
      <protection locked="0"/>
    </xf>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0" fontId="1" fillId="0" borderId="0"/>
    <xf numFmtId="9" fontId="1" fillId="0" borderId="0" applyFont="0" applyFill="0" applyBorder="0" applyAlignment="0" applyProtection="0"/>
    <xf numFmtId="0" fontId="11" fillId="12" borderId="0" applyNumberFormat="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13" borderId="1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28">
    <xf numFmtId="0" fontId="0" fillId="0" borderId="0" xfId="0"/>
    <xf numFmtId="0" fontId="0" fillId="0" borderId="0" xfId="0" applyFill="1" applyBorder="1"/>
    <xf numFmtId="0" fontId="0" fillId="0" borderId="0" xfId="0" applyFill="1" applyBorder="1" applyProtection="1"/>
    <xf numFmtId="0" fontId="0" fillId="3" borderId="1" xfId="0" applyFill="1" applyBorder="1"/>
    <xf numFmtId="0" fontId="2" fillId="3" borderId="2" xfId="0" applyFont="1" applyFill="1" applyBorder="1" applyAlignment="1">
      <alignment horizontal="center"/>
    </xf>
    <xf numFmtId="164" fontId="0" fillId="3" borderId="1" xfId="0" applyNumberFormat="1" applyFill="1" applyBorder="1" applyAlignment="1">
      <alignment horizontal="center"/>
    </xf>
    <xf numFmtId="165" fontId="3" fillId="3" borderId="2" xfId="0" applyNumberFormat="1" applyFont="1" applyFill="1" applyBorder="1"/>
    <xf numFmtId="164" fontId="0" fillId="0" borderId="0" xfId="0" applyNumberFormat="1"/>
    <xf numFmtId="164" fontId="0" fillId="4" borderId="0" xfId="0" applyNumberFormat="1" applyFill="1"/>
    <xf numFmtId="164" fontId="0" fillId="0" borderId="0" xfId="0" applyNumberFormat="1" applyBorder="1"/>
    <xf numFmtId="164" fontId="0" fillId="5" borderId="1" xfId="0" applyNumberFormat="1" applyFill="1" applyBorder="1" applyAlignment="1">
      <alignment horizontal="center"/>
    </xf>
    <xf numFmtId="165" fontId="3" fillId="5" borderId="2" xfId="0" applyNumberFormat="1" applyFont="1" applyFill="1" applyBorder="1"/>
    <xf numFmtId="0" fontId="0" fillId="3" borderId="3" xfId="0" applyFill="1" applyBorder="1"/>
    <xf numFmtId="0" fontId="2" fillId="3" borderId="4" xfId="0" applyFont="1" applyFill="1" applyBorder="1" applyAlignment="1">
      <alignment horizontal="center"/>
    </xf>
    <xf numFmtId="0" fontId="0" fillId="3" borderId="4" xfId="0" applyFill="1" applyBorder="1"/>
    <xf numFmtId="0" fontId="0" fillId="4" borderId="0" xfId="0" applyFill="1"/>
    <xf numFmtId="0" fontId="0" fillId="0" borderId="0" xfId="0" applyBorder="1"/>
    <xf numFmtId="0" fontId="0" fillId="5" borderId="4" xfId="0" applyFill="1" applyBorder="1" applyAlignment="1">
      <alignment horizontal="right"/>
    </xf>
    <xf numFmtId="10" fontId="0" fillId="3" borderId="3" xfId="0" applyNumberFormat="1" applyFill="1" applyBorder="1" applyAlignment="1">
      <alignment horizontal="center"/>
    </xf>
    <xf numFmtId="10" fontId="0" fillId="3" borderId="4" xfId="0" applyNumberFormat="1" applyFill="1" applyBorder="1" applyAlignment="1">
      <alignment horizontal="center"/>
    </xf>
    <xf numFmtId="10" fontId="0" fillId="0" borderId="0" xfId="0" applyNumberFormat="1" applyAlignment="1">
      <alignment horizontal="center"/>
    </xf>
    <xf numFmtId="10" fontId="0" fillId="4" borderId="0" xfId="0" applyNumberFormat="1" applyFill="1" applyAlignment="1">
      <alignment horizontal="center"/>
    </xf>
    <xf numFmtId="10" fontId="0" fillId="0" borderId="0" xfId="0" applyNumberFormat="1" applyBorder="1" applyAlignment="1">
      <alignment horizontal="center"/>
    </xf>
    <xf numFmtId="10" fontId="0" fillId="6" borderId="0" xfId="0" applyNumberFormat="1" applyFill="1" applyBorder="1" applyAlignment="1">
      <alignment horizontal="center"/>
    </xf>
    <xf numFmtId="10" fontId="0" fillId="5" borderId="3" xfId="0" applyNumberFormat="1" applyFill="1" applyBorder="1" applyAlignment="1">
      <alignment horizontal="center"/>
    </xf>
    <xf numFmtId="164" fontId="2" fillId="3" borderId="3" xfId="0" applyNumberFormat="1" applyFont="1" applyFill="1" applyBorder="1" applyAlignment="1">
      <alignment horizontal="center"/>
    </xf>
    <xf numFmtId="0" fontId="2" fillId="0" borderId="0" xfId="0" applyFont="1" applyAlignment="1">
      <alignment horizontal="center"/>
    </xf>
    <xf numFmtId="164" fontId="2" fillId="5" borderId="3" xfId="0" applyNumberFormat="1" applyFont="1" applyFill="1" applyBorder="1" applyAlignment="1">
      <alignment horizontal="center"/>
    </xf>
    <xf numFmtId="0" fontId="2" fillId="0" borderId="0" xfId="0" applyFont="1"/>
    <xf numFmtId="9" fontId="0" fillId="3" borderId="6" xfId="0" applyNumberFormat="1" applyFill="1" applyBorder="1" applyAlignment="1">
      <alignment horizontal="center"/>
    </xf>
    <xf numFmtId="164" fontId="0" fillId="0" borderId="0" xfId="0" applyNumberFormat="1" applyAlignment="1">
      <alignment horizontal="center"/>
    </xf>
    <xf numFmtId="164" fontId="0" fillId="4" borderId="0" xfId="0" applyNumberFormat="1" applyFill="1" applyAlignment="1">
      <alignment horizontal="center"/>
    </xf>
    <xf numFmtId="0" fontId="0" fillId="0" borderId="0" xfId="0" applyAlignment="1">
      <alignment horizontal="center"/>
    </xf>
    <xf numFmtId="164" fontId="0" fillId="0" borderId="0" xfId="0" applyNumberFormat="1" applyBorder="1" applyAlignment="1">
      <alignment horizontal="center"/>
    </xf>
    <xf numFmtId="164" fontId="0" fillId="0" borderId="0" xfId="0" applyNumberFormat="1" applyFill="1" applyBorder="1" applyProtection="1"/>
    <xf numFmtId="0" fontId="0" fillId="0" borderId="3" xfId="0" applyBorder="1"/>
    <xf numFmtId="0" fontId="0" fillId="0" borderId="4" xfId="0" applyBorder="1"/>
    <xf numFmtId="0" fontId="0" fillId="8" borderId="3" xfId="0" applyFill="1" applyBorder="1"/>
    <xf numFmtId="0" fontId="0" fillId="8" borderId="4" xfId="0" applyFill="1" applyBorder="1"/>
    <xf numFmtId="0" fontId="0" fillId="0" borderId="0" xfId="0" applyFill="1" applyBorder="1" applyAlignment="1" applyProtection="1">
      <alignment horizontal="center"/>
    </xf>
    <xf numFmtId="0" fontId="2" fillId="0" borderId="3" xfId="0" applyFont="1" applyBorder="1" applyProtection="1"/>
    <xf numFmtId="0" fontId="0" fillId="0" borderId="4" xfId="0" applyBorder="1" applyProtection="1"/>
    <xf numFmtId="0" fontId="1" fillId="0" borderId="0" xfId="0" applyFont="1" applyFill="1" applyBorder="1" applyProtection="1"/>
    <xf numFmtId="0" fontId="1" fillId="0" borderId="0" xfId="0" applyFont="1"/>
    <xf numFmtId="9" fontId="0" fillId="0" borderId="0" xfId="2" applyFont="1" applyFill="1" applyBorder="1" applyProtection="1"/>
    <xf numFmtId="0" fontId="1" fillId="9" borderId="0" xfId="0" applyFont="1" applyFill="1" applyBorder="1" applyProtection="1"/>
    <xf numFmtId="0" fontId="6" fillId="10" borderId="7" xfId="0" applyFont="1" applyFill="1" applyBorder="1" applyProtection="1"/>
    <xf numFmtId="0" fontId="6" fillId="10" borderId="8" xfId="0" applyFont="1" applyFill="1" applyBorder="1" applyProtection="1"/>
    <xf numFmtId="0" fontId="6" fillId="0" borderId="0" xfId="0" applyFont="1" applyFill="1" applyBorder="1" applyProtection="1"/>
    <xf numFmtId="10" fontId="6" fillId="10" borderId="8" xfId="2" applyNumberFormat="1" applyFont="1" applyFill="1" applyBorder="1" applyProtection="1"/>
    <xf numFmtId="0" fontId="0" fillId="0" borderId="0" xfId="0" applyProtection="1"/>
    <xf numFmtId="166" fontId="0" fillId="0" borderId="0" xfId="1" applyNumberFormat="1" applyFont="1" applyProtection="1"/>
    <xf numFmtId="0" fontId="4" fillId="3" borderId="4" xfId="0" applyFont="1" applyFill="1" applyBorder="1" applyAlignment="1">
      <alignment horizontal="center"/>
    </xf>
    <xf numFmtId="0" fontId="0" fillId="3" borderId="5" xfId="0" applyFill="1" applyBorder="1"/>
    <xf numFmtId="165" fontId="2" fillId="3" borderId="6" xfId="0" applyNumberFormat="1" applyFont="1" applyFill="1" applyBorder="1" applyAlignment="1">
      <alignment horizontal="center"/>
    </xf>
    <xf numFmtId="0" fontId="3" fillId="0" borderId="4" xfId="0" applyFont="1" applyBorder="1"/>
    <xf numFmtId="0" fontId="0" fillId="0" borderId="1" xfId="0" applyBorder="1"/>
    <xf numFmtId="0" fontId="3" fillId="0" borderId="2" xfId="0" applyFont="1" applyBorder="1"/>
    <xf numFmtId="0" fontId="0" fillId="0" borderId="2" xfId="0" applyBorder="1"/>
    <xf numFmtId="0" fontId="0" fillId="8" borderId="1" xfId="0" applyFill="1" applyBorder="1"/>
    <xf numFmtId="0" fontId="0" fillId="8" borderId="2" xfId="0" applyFill="1" applyBorder="1"/>
    <xf numFmtId="44" fontId="4" fillId="0" borderId="3" xfId="1" applyNumberFormat="1" applyFont="1" applyBorder="1" applyAlignment="1" applyProtection="1"/>
    <xf numFmtId="44" fontId="4" fillId="9" borderId="3" xfId="1" applyNumberFormat="1" applyFont="1" applyFill="1" applyBorder="1" applyAlignment="1" applyProtection="1">
      <alignment horizontal="right"/>
    </xf>
    <xf numFmtId="44" fontId="6" fillId="10" borderId="7" xfId="0" applyNumberFormat="1" applyFont="1" applyFill="1" applyBorder="1" applyAlignment="1" applyProtection="1">
      <alignment horizontal="right"/>
    </xf>
    <xf numFmtId="44" fontId="4" fillId="0" borderId="3" xfId="1" applyNumberFormat="1" applyFont="1" applyBorder="1" applyAlignment="1" applyProtection="1">
      <alignment horizontal="right"/>
      <protection locked="0"/>
    </xf>
    <xf numFmtId="44" fontId="4" fillId="0" borderId="3" xfId="1" applyNumberFormat="1" applyFont="1" applyBorder="1" applyAlignment="1" applyProtection="1">
      <alignment horizontal="right"/>
    </xf>
    <xf numFmtId="44" fontId="6" fillId="10" borderId="7" xfId="0" applyNumberFormat="1" applyFont="1" applyFill="1" applyBorder="1" applyAlignment="1" applyProtection="1"/>
    <xf numFmtId="44" fontId="2" fillId="8" borderId="3" xfId="1" applyNumberFormat="1" applyFont="1" applyFill="1" applyBorder="1" applyProtection="1"/>
    <xf numFmtId="10" fontId="2" fillId="8" borderId="15" xfId="2" applyNumberFormat="1" applyFont="1" applyFill="1" applyBorder="1" applyProtection="1"/>
    <xf numFmtId="10" fontId="2" fillId="8" borderId="14" xfId="2" applyNumberFormat="1" applyFont="1" applyFill="1" applyBorder="1" applyProtection="1"/>
    <xf numFmtId="10" fontId="0" fillId="0" borderId="0" xfId="0" applyNumberFormat="1"/>
    <xf numFmtId="10" fontId="5" fillId="9" borderId="15" xfId="2" applyNumberFormat="1" applyFont="1" applyFill="1" applyBorder="1" applyProtection="1"/>
    <xf numFmtId="10" fontId="5" fillId="9" borderId="14" xfId="2" applyNumberFormat="1" applyFont="1" applyFill="1" applyBorder="1" applyProtection="1"/>
    <xf numFmtId="10" fontId="0" fillId="0" borderId="4" xfId="0" applyNumberFormat="1" applyBorder="1"/>
    <xf numFmtId="49" fontId="0" fillId="3" borderId="5" xfId="0" applyNumberFormat="1" applyFill="1" applyBorder="1" applyAlignment="1">
      <alignment horizontal="center"/>
    </xf>
    <xf numFmtId="49" fontId="0" fillId="7" borderId="5" xfId="0" applyNumberFormat="1" applyFill="1" applyBorder="1" applyAlignment="1">
      <alignment horizontal="center"/>
    </xf>
    <xf numFmtId="49" fontId="0" fillId="7" borderId="6" xfId="0" applyNumberFormat="1" applyFill="1" applyBorder="1" applyAlignment="1">
      <alignment horizontal="center"/>
    </xf>
    <xf numFmtId="49" fontId="2" fillId="0" borderId="0" xfId="0" applyNumberFormat="1" applyFont="1" applyAlignment="1">
      <alignment horizontal="center"/>
    </xf>
    <xf numFmtId="49" fontId="0" fillId="3" borderId="6" xfId="0" applyNumberFormat="1" applyFill="1" applyBorder="1" applyAlignment="1">
      <alignment horizontal="center"/>
    </xf>
    <xf numFmtId="49" fontId="2" fillId="4" borderId="0" xfId="0" applyNumberFormat="1" applyFont="1" applyFill="1" applyAlignment="1">
      <alignment horizontal="center"/>
    </xf>
    <xf numFmtId="49" fontId="2" fillId="0" borderId="0" xfId="0" applyNumberFormat="1" applyFont="1" applyBorder="1" applyAlignment="1">
      <alignment horizontal="center"/>
    </xf>
    <xf numFmtId="49" fontId="0" fillId="5" borderId="5" xfId="0" applyNumberFormat="1" applyFill="1" applyBorder="1" applyAlignment="1">
      <alignment horizontal="center"/>
    </xf>
    <xf numFmtId="49" fontId="0" fillId="5" borderId="6" xfId="0" applyNumberFormat="1" applyFill="1" applyBorder="1" applyAlignment="1">
      <alignment horizontal="center"/>
    </xf>
    <xf numFmtId="49" fontId="2" fillId="0" borderId="0" xfId="0" applyNumberFormat="1" applyFont="1" applyFill="1" applyBorder="1" applyProtection="1"/>
    <xf numFmtId="49" fontId="0" fillId="0" borderId="0" xfId="0" applyNumberFormat="1" applyFill="1" applyBorder="1" applyProtection="1"/>
    <xf numFmtId="49" fontId="0" fillId="0" borderId="0" xfId="0" applyNumberFormat="1"/>
    <xf numFmtId="10" fontId="5" fillId="9" borderId="4" xfId="2" applyNumberFormat="1" applyFont="1" applyFill="1" applyBorder="1" applyProtection="1"/>
    <xf numFmtId="10" fontId="2" fillId="8" borderId="4" xfId="2" applyNumberFormat="1" applyFont="1" applyFill="1" applyBorder="1" applyProtection="1"/>
    <xf numFmtId="0" fontId="0" fillId="9" borderId="4" xfId="0" applyFill="1" applyBorder="1"/>
    <xf numFmtId="0" fontId="0" fillId="9" borderId="4" xfId="0" applyFont="1" applyFill="1" applyBorder="1"/>
    <xf numFmtId="0" fontId="0" fillId="0" borderId="4" xfId="0" applyFill="1" applyBorder="1"/>
    <xf numFmtId="0" fontId="2" fillId="9" borderId="3" xfId="0" applyFont="1" applyFill="1" applyBorder="1"/>
    <xf numFmtId="0" fontId="2" fillId="0" borderId="3" xfId="0" applyFont="1" applyBorder="1"/>
    <xf numFmtId="0" fontId="2" fillId="0" borderId="3" xfId="0" applyFont="1" applyFill="1" applyBorder="1"/>
    <xf numFmtId="0" fontId="4" fillId="0" borderId="3" xfId="0" applyFont="1" applyBorder="1" applyProtection="1"/>
    <xf numFmtId="0" fontId="4" fillId="0" borderId="4" xfId="0" applyFont="1" applyBorder="1" applyProtection="1"/>
    <xf numFmtId="44" fontId="20" fillId="0" borderId="3" xfId="1" applyNumberFormat="1" applyFont="1" applyBorder="1" applyAlignment="1" applyProtection="1">
      <alignment horizontal="right"/>
      <protection locked="0"/>
    </xf>
    <xf numFmtId="10" fontId="4" fillId="0" borderId="4" xfId="2" applyNumberFormat="1" applyFont="1" applyBorder="1" applyProtection="1"/>
    <xf numFmtId="0" fontId="21" fillId="0" borderId="0" xfId="0" applyFont="1" applyFill="1" applyBorder="1" applyProtection="1"/>
    <xf numFmtId="10" fontId="20" fillId="8" borderId="4" xfId="2" applyNumberFormat="1" applyFont="1" applyFill="1" applyBorder="1" applyProtection="1"/>
    <xf numFmtId="0" fontId="2" fillId="0" borderId="3" xfId="0" applyFont="1" applyBorder="1" applyAlignment="1">
      <alignment horizontal="center"/>
    </xf>
    <xf numFmtId="0" fontId="2" fillId="0" borderId="4" xfId="0" applyFont="1" applyBorder="1"/>
    <xf numFmtId="0" fontId="2" fillId="4" borderId="3" xfId="0" applyFont="1" applyFill="1" applyBorder="1" applyAlignment="1">
      <alignment horizontal="center"/>
    </xf>
    <xf numFmtId="0" fontId="2" fillId="4" borderId="4" xfId="0" applyFont="1" applyFill="1" applyBorder="1"/>
    <xf numFmtId="0" fontId="0" fillId="4" borderId="3" xfId="0" applyFill="1" applyBorder="1"/>
    <xf numFmtId="0" fontId="0" fillId="4" borderId="4" xfId="0" applyFill="1" applyBorder="1"/>
    <xf numFmtId="0" fontId="2" fillId="0" borderId="3" xfId="0" applyFont="1" applyBorder="1" applyAlignment="1">
      <alignment horizontal="right"/>
    </xf>
    <xf numFmtId="0" fontId="0" fillId="3" borderId="5" xfId="0" applyNumberFormat="1" applyFill="1" applyBorder="1" applyAlignment="1">
      <alignment horizontal="center"/>
    </xf>
    <xf numFmtId="0" fontId="0" fillId="3" borderId="6" xfId="0" applyNumberFormat="1" applyFill="1" applyBorder="1" applyAlignment="1">
      <alignment horizontal="center"/>
    </xf>
    <xf numFmtId="0" fontId="2" fillId="0" borderId="0" xfId="0" applyNumberFormat="1" applyFont="1" applyAlignment="1">
      <alignment horizontal="center"/>
    </xf>
    <xf numFmtId="0" fontId="0" fillId="7" borderId="6" xfId="0" applyNumberFormat="1" applyFill="1" applyBorder="1" applyAlignment="1">
      <alignment horizontal="center"/>
    </xf>
    <xf numFmtId="0" fontId="2" fillId="4" borderId="0" xfId="0" applyNumberFormat="1" applyFont="1" applyFill="1" applyAlignment="1">
      <alignment horizontal="center"/>
    </xf>
    <xf numFmtId="0" fontId="2" fillId="0" borderId="0" xfId="0" applyNumberFormat="1" applyFont="1" applyBorder="1" applyAlignment="1">
      <alignment horizontal="center"/>
    </xf>
    <xf numFmtId="0" fontId="0" fillId="5" borderId="6" xfId="0" applyNumberFormat="1" applyFill="1" applyBorder="1" applyAlignment="1">
      <alignment horizontal="center"/>
    </xf>
    <xf numFmtId="0" fontId="2" fillId="0" borderId="0" xfId="0" applyNumberFormat="1" applyFont="1" applyFill="1" applyBorder="1" applyProtection="1"/>
    <xf numFmtId="0" fontId="0" fillId="0" borderId="0" xfId="0" applyNumberFormat="1" applyFill="1" applyBorder="1" applyProtection="1"/>
    <xf numFmtId="0" fontId="0" fillId="0" borderId="0" xfId="0" applyNumberFormat="1"/>
    <xf numFmtId="44" fontId="2" fillId="0" borderId="3" xfId="1" applyNumberFormat="1" applyFont="1" applyBorder="1" applyAlignment="1" applyProtection="1">
      <alignment horizontal="right"/>
    </xf>
    <xf numFmtId="10" fontId="1" fillId="9" borderId="15" xfId="2" applyNumberFormat="1" applyFont="1" applyFill="1" applyBorder="1" applyProtection="1"/>
    <xf numFmtId="10" fontId="1" fillId="9" borderId="14" xfId="2" applyNumberFormat="1" applyFont="1" applyFill="1" applyBorder="1" applyProtection="1"/>
    <xf numFmtId="44" fontId="2" fillId="0" borderId="3" xfId="1" applyNumberFormat="1" applyFont="1" applyBorder="1" applyAlignment="1" applyProtection="1"/>
    <xf numFmtId="10" fontId="1" fillId="9" borderId="4" xfId="2" applyNumberFormat="1" applyFont="1" applyFill="1" applyBorder="1" applyProtection="1"/>
    <xf numFmtId="0" fontId="2" fillId="2" borderId="1" xfId="0" applyFont="1" applyFill="1" applyBorder="1" applyAlignment="1"/>
    <xf numFmtId="0" fontId="0" fillId="2" borderId="2" xfId="0" applyFill="1" applyBorder="1" applyAlignment="1"/>
    <xf numFmtId="0" fontId="2" fillId="2" borderId="3" xfId="0" applyFont="1" applyFill="1" applyBorder="1" applyAlignment="1"/>
    <xf numFmtId="0" fontId="0" fillId="2" borderId="4" xfId="0" applyFill="1" applyBorder="1" applyAlignment="1"/>
    <xf numFmtId="0" fontId="2" fillId="2" borderId="5" xfId="0" applyFont="1" applyFill="1" applyBorder="1" applyAlignment="1"/>
    <xf numFmtId="0" fontId="0" fillId="2" borderId="6" xfId="0" applyFill="1" applyBorder="1" applyAlignment="1"/>
  </cellXfs>
  <cellStyles count="91">
    <cellStyle name="48_description" xfId="3"/>
    <cellStyle name="Commentaire" xfId="4"/>
    <cellStyle name="Euro" xfId="5"/>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2" xfId="6"/>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Monétaire" xfId="1" builtinId="4"/>
    <cellStyle name="Monétaire 2" xfId="7"/>
    <cellStyle name="Monétaire 2 2" xfId="8"/>
    <cellStyle name="Monétaire 3" xfId="9"/>
    <cellStyle name="Normal" xfId="0" builtinId="0"/>
    <cellStyle name="Normal 2" xfId="10"/>
    <cellStyle name="Normal 2 2" xfId="11"/>
    <cellStyle name="Normal 2 2 2" xfId="12"/>
    <cellStyle name="Pourcentage" xfId="2" builtinId="5"/>
    <cellStyle name="Pourcentage 2" xfId="13"/>
    <cellStyle name="Satisfaisant" xfId="14"/>
    <cellStyle name="Titre" xfId="15"/>
    <cellStyle name="Titre 1" xfId="16"/>
    <cellStyle name="Titre 2" xfId="17"/>
    <cellStyle name="Titre 3" xfId="18"/>
    <cellStyle name="Titre 4" xfId="19"/>
    <cellStyle name="Vérification" xfId="2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0090"/>
    <pageSetUpPr fitToPage="1"/>
  </sheetPr>
  <dimension ref="B1:BQ40"/>
  <sheetViews>
    <sheetView tabSelected="1"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122" t="s">
        <v>6</v>
      </c>
      <c r="C2" s="123"/>
      <c r="AR2" s="2"/>
      <c r="AS2" s="2"/>
      <c r="AT2" s="2"/>
    </row>
    <row r="3" spans="2:56">
      <c r="B3" s="124" t="s">
        <v>32</v>
      </c>
      <c r="C3" s="125"/>
      <c r="AR3" s="2"/>
      <c r="AS3" s="2"/>
      <c r="AT3" s="2"/>
    </row>
    <row r="4" spans="2:56" ht="13" thickBot="1">
      <c r="B4" s="126" t="s">
        <v>1</v>
      </c>
      <c r="C4" s="127"/>
      <c r="AR4" s="2"/>
      <c r="AS4" s="2"/>
      <c r="AT4" s="2"/>
    </row>
    <row r="5" spans="2:56" ht="14" thickTop="1" thickBot="1">
      <c r="D5"/>
      <c r="AR5" s="2"/>
      <c r="AS5" s="2"/>
      <c r="AT5" s="2"/>
    </row>
    <row r="6" spans="2:56" ht="13" thickTop="1">
      <c r="B6" s="3"/>
      <c r="C6" s="4" t="s">
        <v>2</v>
      </c>
      <c r="D6"/>
      <c r="E6" s="5" t="s">
        <v>3</v>
      </c>
      <c r="F6" s="6">
        <f>+E21/$C$7/31</f>
        <v>3.0322580645161287E-2</v>
      </c>
      <c r="G6" s="7"/>
      <c r="H6" s="5" t="str">
        <f>+E6</f>
        <v>Coût / place / jour</v>
      </c>
      <c r="I6" s="6">
        <f>+H21/$C$7/28</f>
        <v>3.3571428571428572E-2</v>
      </c>
      <c r="J6" s="7"/>
      <c r="K6" s="5" t="str">
        <f>+H6</f>
        <v>Coût / place / jour</v>
      </c>
      <c r="L6" s="6">
        <f>+K21/$C$7/31</f>
        <v>3.0322580645161287E-2</v>
      </c>
      <c r="M6" s="7"/>
      <c r="N6" s="5" t="str">
        <f>+K6</f>
        <v>Coût / place / jour</v>
      </c>
      <c r="O6" s="6">
        <f>+N21/$C$7/30</f>
        <v>3.1333333333333331E-2</v>
      </c>
      <c r="P6" s="8"/>
      <c r="Q6" s="5" t="str">
        <f>+N6</f>
        <v>Coût / place / jour</v>
      </c>
      <c r="R6" s="6">
        <f>+Q21/$C$7/31</f>
        <v>3.0322580645161287E-2</v>
      </c>
      <c r="S6" s="8"/>
      <c r="T6" s="5" t="str">
        <f>+Q6</f>
        <v>Coût / place / jour</v>
      </c>
      <c r="U6" s="6">
        <f>+T21/$C$7/30</f>
        <v>3.1333333333333331E-2</v>
      </c>
      <c r="V6" s="7"/>
      <c r="W6" s="5" t="str">
        <f>+T6</f>
        <v>Coût / place / jour</v>
      </c>
      <c r="X6" s="6">
        <f>+W21/$C$7/31</f>
        <v>3.0322580645161287E-2</v>
      </c>
      <c r="Y6" s="7"/>
      <c r="Z6" s="5" t="str">
        <f>+W6</f>
        <v>Coût / place / jour</v>
      </c>
      <c r="AA6" s="6">
        <f>+Z21/$C$7/31</f>
        <v>3.0322580645161287E-2</v>
      </c>
      <c r="AB6" s="7"/>
      <c r="AC6" s="5" t="str">
        <f>+Z6</f>
        <v>Coût / place / jour</v>
      </c>
      <c r="AD6" s="6">
        <f>+AC21/$C$7/30</f>
        <v>3.1333333333333331E-2</v>
      </c>
      <c r="AE6" s="7"/>
      <c r="AF6" s="5" t="str">
        <f>+AC6</f>
        <v>Coût / place / jour</v>
      </c>
      <c r="AG6" s="6">
        <f>+AF21/$C$7/31</f>
        <v>3.0322580645161287E-2</v>
      </c>
      <c r="AH6" s="7"/>
      <c r="AI6" s="5" t="str">
        <f>+AF6</f>
        <v>Coût / place / jour</v>
      </c>
      <c r="AJ6" s="6">
        <f>+AI21/$C$7/30</f>
        <v>3.1333333333333331E-2</v>
      </c>
      <c r="AK6" s="9"/>
      <c r="AL6" s="5" t="str">
        <f>+AI6</f>
        <v>Coût / place / jour</v>
      </c>
      <c r="AM6" s="6">
        <f>+AL21/$C$7/31</f>
        <v>3.0322580645161287E-2</v>
      </c>
      <c r="AN6" s="7"/>
      <c r="AO6" s="7"/>
      <c r="AP6" s="10" t="str">
        <f>+AL6</f>
        <v>Coût / place / jour</v>
      </c>
      <c r="AQ6" s="11">
        <f>+AP21/$C$7/365</f>
        <v>3.0904109589041093E-2</v>
      </c>
      <c r="AR6" s="2"/>
      <c r="AS6" s="2"/>
      <c r="AT6" s="2"/>
    </row>
    <row r="7" spans="2:56">
      <c r="B7" s="12"/>
      <c r="C7" s="52">
        <v>100</v>
      </c>
      <c r="D7"/>
      <c r="E7" s="18">
        <f>+E21/$AP21</f>
        <v>8.3333333333333329E-2</v>
      </c>
      <c r="F7" s="14"/>
      <c r="G7"/>
      <c r="H7" s="18">
        <f>+H21/$AP21</f>
        <v>8.3333333333333329E-2</v>
      </c>
      <c r="I7" s="14"/>
      <c r="J7"/>
      <c r="K7" s="18">
        <f>+K21/$AP21</f>
        <v>8.3333333333333329E-2</v>
      </c>
      <c r="L7" s="19"/>
      <c r="M7"/>
      <c r="N7" s="18">
        <f>+N21/$AP21</f>
        <v>8.3333333333333329E-2</v>
      </c>
      <c r="O7" s="19"/>
      <c r="P7" s="15"/>
      <c r="Q7" s="18">
        <f>+Q21/$AP21</f>
        <v>8.3333333333333329E-2</v>
      </c>
      <c r="R7" s="19"/>
      <c r="S7" s="15"/>
      <c r="T7" s="18">
        <f>+T21/$AP21</f>
        <v>8.3333333333333329E-2</v>
      </c>
      <c r="U7" s="19"/>
      <c r="V7"/>
      <c r="W7" s="18">
        <f>+W21/$AP21</f>
        <v>8.3333333333333329E-2</v>
      </c>
      <c r="X7" s="19"/>
      <c r="Y7"/>
      <c r="Z7" s="18">
        <f>+Z21/$AP21</f>
        <v>8.3333333333333329E-2</v>
      </c>
      <c r="AA7" s="19"/>
      <c r="AB7"/>
      <c r="AC7" s="18">
        <f>+AC21/$AP21</f>
        <v>8.3333333333333329E-2</v>
      </c>
      <c r="AD7" s="19"/>
      <c r="AE7"/>
      <c r="AF7" s="18">
        <f>+AF21/$AP21</f>
        <v>8.3333333333333329E-2</v>
      </c>
      <c r="AG7" s="19"/>
      <c r="AH7"/>
      <c r="AI7" s="18">
        <f>+AI21/$AP21</f>
        <v>8.3333333333333329E-2</v>
      </c>
      <c r="AJ7" s="19"/>
      <c r="AK7" s="16"/>
      <c r="AL7" s="18">
        <f>+AL21/$AP21</f>
        <v>8.3333333333333329E-2</v>
      </c>
      <c r="AM7" s="19"/>
      <c r="AN7"/>
      <c r="AO7"/>
      <c r="AP7" s="24">
        <f>+AP21/$AP21</f>
        <v>1</v>
      </c>
      <c r="AQ7" s="17" t="s">
        <v>4</v>
      </c>
      <c r="AR7" s="2"/>
      <c r="AS7" s="2"/>
      <c r="AT7" s="2"/>
    </row>
    <row r="8" spans="2:56">
      <c r="B8" s="12"/>
      <c r="C8" s="13">
        <v>1</v>
      </c>
      <c r="D8"/>
      <c r="E8" s="25" t="s">
        <v>7</v>
      </c>
      <c r="F8" s="13" t="s">
        <v>5</v>
      </c>
      <c r="G8" s="20"/>
      <c r="H8" s="25" t="s">
        <v>8</v>
      </c>
      <c r="I8" s="13" t="str">
        <f>F8</f>
        <v>(%)</v>
      </c>
      <c r="J8" s="20"/>
      <c r="K8" s="25" t="s">
        <v>9</v>
      </c>
      <c r="L8" s="13" t="str">
        <f>I8</f>
        <v>(%)</v>
      </c>
      <c r="M8" s="20"/>
      <c r="N8" s="25" t="s">
        <v>10</v>
      </c>
      <c r="O8" s="13" t="str">
        <f>L8</f>
        <v>(%)</v>
      </c>
      <c r="P8" s="21"/>
      <c r="Q8" s="25" t="s">
        <v>11</v>
      </c>
      <c r="R8" s="13" t="str">
        <f>O8</f>
        <v>(%)</v>
      </c>
      <c r="S8" s="21"/>
      <c r="T8" s="25" t="s">
        <v>12</v>
      </c>
      <c r="U8" s="13" t="str">
        <f>R8</f>
        <v>(%)</v>
      </c>
      <c r="V8" s="20"/>
      <c r="W8" s="25" t="s">
        <v>13</v>
      </c>
      <c r="X8" s="13" t="str">
        <f>U8</f>
        <v>(%)</v>
      </c>
      <c r="Y8" s="20"/>
      <c r="Z8" s="25" t="s">
        <v>14</v>
      </c>
      <c r="AA8" s="13" t="str">
        <f>X8</f>
        <v>(%)</v>
      </c>
      <c r="AB8" s="20"/>
      <c r="AC8" s="25" t="s">
        <v>15</v>
      </c>
      <c r="AD8" s="13" t="str">
        <f>AA8</f>
        <v>(%)</v>
      </c>
      <c r="AE8" s="20"/>
      <c r="AF8" s="25" t="s">
        <v>16</v>
      </c>
      <c r="AG8" s="13" t="str">
        <f>AD8</f>
        <v>(%)</v>
      </c>
      <c r="AH8" s="20"/>
      <c r="AI8" s="25" t="s">
        <v>17</v>
      </c>
      <c r="AJ8" s="13" t="str">
        <f>AG8</f>
        <v>(%)</v>
      </c>
      <c r="AK8" s="22"/>
      <c r="AL8" s="25" t="s">
        <v>18</v>
      </c>
      <c r="AM8" s="13" t="str">
        <f>AJ8</f>
        <v>(%)</v>
      </c>
      <c r="AN8" s="23" t="s">
        <v>0</v>
      </c>
      <c r="AO8" s="20"/>
      <c r="AP8" s="27" t="s">
        <v>19</v>
      </c>
      <c r="AQ8" s="13" t="str">
        <f>AM8</f>
        <v>(%)</v>
      </c>
      <c r="AR8" s="2"/>
      <c r="AS8" s="2"/>
      <c r="AT8" s="2"/>
    </row>
    <row r="9" spans="2:56" ht="13" thickBot="1">
      <c r="B9" s="53"/>
      <c r="C9" s="54">
        <f>AP21/$C$7</f>
        <v>11.28</v>
      </c>
      <c r="D9"/>
      <c r="E9" s="74" t="s">
        <v>20</v>
      </c>
      <c r="F9" s="29"/>
      <c r="G9" s="26"/>
      <c r="H9" s="75" t="s">
        <v>21</v>
      </c>
      <c r="I9" s="76"/>
      <c r="J9" s="77"/>
      <c r="K9" s="75" t="s">
        <v>22</v>
      </c>
      <c r="L9" s="76"/>
      <c r="M9" s="77"/>
      <c r="N9" s="74" t="s">
        <v>23</v>
      </c>
      <c r="O9" s="78"/>
      <c r="P9" s="79"/>
      <c r="Q9" s="74" t="s">
        <v>24</v>
      </c>
      <c r="R9" s="78"/>
      <c r="S9" s="79"/>
      <c r="T9" s="75" t="s">
        <v>25</v>
      </c>
      <c r="U9" s="76"/>
      <c r="V9" s="77"/>
      <c r="W9" s="75" t="s">
        <v>26</v>
      </c>
      <c r="X9" s="76"/>
      <c r="Y9" s="77"/>
      <c r="Z9" s="75" t="s">
        <v>27</v>
      </c>
      <c r="AA9" s="76"/>
      <c r="AB9" s="77"/>
      <c r="AC9" s="75" t="s">
        <v>28</v>
      </c>
      <c r="AD9" s="76"/>
      <c r="AE9" s="77"/>
      <c r="AF9" s="75" t="s">
        <v>29</v>
      </c>
      <c r="AG9" s="76"/>
      <c r="AH9" s="77"/>
      <c r="AI9" s="75" t="s">
        <v>30</v>
      </c>
      <c r="AJ9" s="76"/>
      <c r="AK9" s="80"/>
      <c r="AL9" s="75" t="s">
        <v>31</v>
      </c>
      <c r="AM9" s="76"/>
      <c r="AN9" s="77"/>
      <c r="AO9" s="77"/>
      <c r="AP9" s="81" t="s">
        <v>33</v>
      </c>
      <c r="AQ9" s="82"/>
      <c r="AR9" s="83"/>
      <c r="AS9" s="83"/>
      <c r="AT9" s="84"/>
      <c r="AU9" s="85"/>
      <c r="AV9" s="85"/>
      <c r="AW9" s="85"/>
      <c r="AX9" s="85"/>
      <c r="AY9" s="85"/>
      <c r="AZ9" s="85"/>
    </row>
    <row r="10" spans="2:56" ht="14" thickTop="1" thickBot="1">
      <c r="D10" s="28"/>
      <c r="G10" s="30"/>
      <c r="J10" s="30"/>
      <c r="M10" s="30"/>
      <c r="P10" s="31"/>
      <c r="S10" s="31"/>
      <c r="V10" s="30"/>
      <c r="Y10" s="32"/>
      <c r="AB10" s="30"/>
      <c r="AE10" s="30"/>
      <c r="AH10" s="30"/>
      <c r="AK10" s="33"/>
      <c r="AN10" s="30"/>
      <c r="AO10" s="30"/>
      <c r="AR10" s="34"/>
      <c r="AS10" s="34"/>
      <c r="AT10" s="34"/>
    </row>
    <row r="11" spans="2:56" ht="13" thickTop="1">
      <c r="B11" s="56"/>
      <c r="C11" s="57" t="s">
        <v>138</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2: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2:56">
      <c r="B13" s="91">
        <f>'Coût d''occupation '!B26</f>
        <v>7300</v>
      </c>
      <c r="C13" s="88" t="str">
        <f>'Coût d''occupation '!C11</f>
        <v>Coût d’occupation</v>
      </c>
      <c r="D13" s="2"/>
      <c r="E13" s="117">
        <f>+'Coût d''occupation '!E26</f>
        <v>12</v>
      </c>
      <c r="F13" s="71">
        <f t="shared" ref="F13:F19" si="0">E13/E$21</f>
        <v>0.1276595744680851</v>
      </c>
      <c r="G13" s="2"/>
      <c r="H13" s="117">
        <f>+'Coût d''occupation '!H26</f>
        <v>12</v>
      </c>
      <c r="I13" s="118">
        <f t="shared" ref="I13:I19" si="1">H13/H$21</f>
        <v>0.1276595744680851</v>
      </c>
      <c r="J13" s="42"/>
      <c r="K13" s="117">
        <f>+'Coût d''occupation '!K26</f>
        <v>12</v>
      </c>
      <c r="L13" s="118">
        <f t="shared" ref="L13:L19" si="2">K13/K$21</f>
        <v>0.1276595744680851</v>
      </c>
      <c r="M13" s="42"/>
      <c r="N13" s="117">
        <f>+'Coût d''occupation '!N26</f>
        <v>12</v>
      </c>
      <c r="O13" s="118">
        <f t="shared" ref="O13:O19" si="3">N13/N$21</f>
        <v>0.1276595744680851</v>
      </c>
      <c r="P13" s="42"/>
      <c r="Q13" s="117">
        <f>+'Coût d''occupation '!Q26</f>
        <v>12</v>
      </c>
      <c r="R13" s="118">
        <f t="shared" ref="R13:R19" si="4">Q13/Q$21</f>
        <v>0.1276595744680851</v>
      </c>
      <c r="S13" s="42"/>
      <c r="T13" s="117">
        <f>+'Coût d''occupation '!T26</f>
        <v>12</v>
      </c>
      <c r="U13" s="118">
        <f t="shared" ref="U13:U19" si="5">T13/T$21</f>
        <v>0.1276595744680851</v>
      </c>
      <c r="V13" s="42"/>
      <c r="W13" s="117">
        <f>+'Coût d''occupation '!W26</f>
        <v>12</v>
      </c>
      <c r="X13" s="118">
        <f t="shared" ref="X13:X19" si="6">W13/W$21</f>
        <v>0.1276595744680851</v>
      </c>
      <c r="Y13" s="42"/>
      <c r="Z13" s="117">
        <f>+'Coût d''occupation '!Z26</f>
        <v>12</v>
      </c>
      <c r="AA13" s="118">
        <f t="shared" ref="AA13:AA19" si="7">Z13/Z$21</f>
        <v>0.1276595744680851</v>
      </c>
      <c r="AB13" s="42"/>
      <c r="AC13" s="117">
        <f>+'Coût d''occupation '!AC26</f>
        <v>12</v>
      </c>
      <c r="AD13" s="118">
        <f t="shared" ref="AD13:AD19" si="8">AC13/AC$21</f>
        <v>0.1276595744680851</v>
      </c>
      <c r="AE13" s="42"/>
      <c r="AF13" s="117">
        <f>+'Coût d''occupation '!AF26</f>
        <v>12</v>
      </c>
      <c r="AG13" s="118">
        <f t="shared" ref="AG13:AG19" si="9">AF13/AF$21</f>
        <v>0.1276595744680851</v>
      </c>
      <c r="AH13" s="42"/>
      <c r="AI13" s="117">
        <f>+'Coût d''occupation '!AI26</f>
        <v>12</v>
      </c>
      <c r="AJ13" s="118">
        <f t="shared" ref="AJ13:AJ19" si="10">AI13/AI$21</f>
        <v>0.1276595744680851</v>
      </c>
      <c r="AK13" s="42"/>
      <c r="AL13" s="117">
        <f>+'Coût d''occupation '!AL26</f>
        <v>12</v>
      </c>
      <c r="AM13" s="118">
        <f t="shared" ref="AM13:AM19" si="11">AL13/AL$21</f>
        <v>0.1276595744680851</v>
      </c>
      <c r="AN13" s="42"/>
      <c r="AO13" s="42"/>
      <c r="AP13" s="67">
        <f>SUM(+$AL13+$AI13+$AF13+$AC13+$Z13+$W13+$T13+$Q13+$N13+$K13+$H13+$E13)</f>
        <v>144</v>
      </c>
      <c r="AQ13" s="68">
        <f t="shared" ref="AQ13:AQ19" si="12">AP13/AP$21</f>
        <v>0.1276595744680851</v>
      </c>
      <c r="AR13" s="42"/>
      <c r="AS13" s="42"/>
      <c r="AT13" s="42"/>
      <c r="AU13" s="43"/>
      <c r="AV13" s="43"/>
      <c r="AW13" s="43"/>
      <c r="AX13" s="43"/>
      <c r="AY13" s="43"/>
      <c r="AZ13" s="43"/>
      <c r="BA13" s="43"/>
      <c r="BB13" s="43"/>
      <c r="BC13" s="43"/>
    </row>
    <row r="14" spans="2:56">
      <c r="B14" s="91">
        <f>'Coût direct d''exploitation '!B34</f>
        <v>7400</v>
      </c>
      <c r="C14" s="89" t="str">
        <f>'Coût direct d''exploitation '!C11</f>
        <v>Coût direct d’exploitation</v>
      </c>
      <c r="D14" s="2"/>
      <c r="E14" s="117">
        <f>+'Coût direct d''exploitation '!E34</f>
        <v>20</v>
      </c>
      <c r="F14" s="72">
        <f t="shared" si="0"/>
        <v>0.21276595744680851</v>
      </c>
      <c r="G14" s="2"/>
      <c r="H14" s="117">
        <f>+'Coût direct d''exploitation '!H34</f>
        <v>20</v>
      </c>
      <c r="I14" s="119">
        <f t="shared" si="1"/>
        <v>0.21276595744680851</v>
      </c>
      <c r="J14" s="42"/>
      <c r="K14" s="117">
        <f>+'Coût direct d''exploitation '!K34</f>
        <v>20</v>
      </c>
      <c r="L14" s="119">
        <f t="shared" si="2"/>
        <v>0.21276595744680851</v>
      </c>
      <c r="M14" s="42"/>
      <c r="N14" s="117">
        <f>+'Coût direct d''exploitation '!N34</f>
        <v>20</v>
      </c>
      <c r="O14" s="119">
        <f t="shared" si="3"/>
        <v>0.21276595744680851</v>
      </c>
      <c r="P14" s="42"/>
      <c r="Q14" s="117">
        <f>+'Coût direct d''exploitation '!Q34</f>
        <v>20</v>
      </c>
      <c r="R14" s="119">
        <f t="shared" si="4"/>
        <v>0.21276595744680851</v>
      </c>
      <c r="S14" s="42"/>
      <c r="T14" s="117">
        <f>+'Coût direct d''exploitation '!T34</f>
        <v>20</v>
      </c>
      <c r="U14" s="119">
        <f t="shared" si="5"/>
        <v>0.21276595744680851</v>
      </c>
      <c r="V14" s="42"/>
      <c r="W14" s="117">
        <f>+'Coût direct d''exploitation '!W34</f>
        <v>20</v>
      </c>
      <c r="X14" s="119">
        <f t="shared" si="6"/>
        <v>0.21276595744680851</v>
      </c>
      <c r="Y14" s="42"/>
      <c r="Z14" s="117">
        <f>+'Coût direct d''exploitation '!Z34</f>
        <v>20</v>
      </c>
      <c r="AA14" s="119">
        <f t="shared" si="7"/>
        <v>0.21276595744680851</v>
      </c>
      <c r="AB14" s="42"/>
      <c r="AC14" s="117">
        <f>+'Coût direct d''exploitation '!AC34</f>
        <v>20</v>
      </c>
      <c r="AD14" s="119">
        <f t="shared" si="8"/>
        <v>0.21276595744680851</v>
      </c>
      <c r="AE14" s="42"/>
      <c r="AF14" s="117">
        <f>+'Coût direct d''exploitation '!AF34</f>
        <v>20</v>
      </c>
      <c r="AG14" s="119">
        <f t="shared" si="9"/>
        <v>0.21276595744680851</v>
      </c>
      <c r="AH14" s="42"/>
      <c r="AI14" s="117">
        <f>+'Coût direct d''exploitation '!AI34</f>
        <v>20</v>
      </c>
      <c r="AJ14" s="119">
        <f t="shared" si="10"/>
        <v>0.21276595744680851</v>
      </c>
      <c r="AK14" s="42"/>
      <c r="AL14" s="117">
        <f>+'Coût direct d''exploitation '!AL34</f>
        <v>20</v>
      </c>
      <c r="AM14" s="119">
        <f t="shared" si="11"/>
        <v>0.21276595744680851</v>
      </c>
      <c r="AN14" s="42"/>
      <c r="AO14" s="42"/>
      <c r="AP14" s="67">
        <f>SUM(+$AL14+$AI14+$AF14+$AC14+$Z14+$W14+$T14+$Q14+$N14+$K14+$H14+$E14)</f>
        <v>240</v>
      </c>
      <c r="AQ14" s="69">
        <f t="shared" si="12"/>
        <v>0.21276595744680851</v>
      </c>
      <c r="AR14" s="42"/>
      <c r="AS14" s="42"/>
      <c r="AT14" s="42"/>
      <c r="AU14" s="43"/>
      <c r="AV14" s="43"/>
      <c r="AW14" s="43"/>
      <c r="AX14" s="43"/>
      <c r="AY14" s="43"/>
      <c r="AZ14" s="43"/>
      <c r="BA14" s="43"/>
      <c r="BB14" s="43"/>
      <c r="BC14" s="43"/>
    </row>
    <row r="15" spans="2:56">
      <c r="B15" s="92">
        <f>'Musique &amp; Divertissement'!B24</f>
        <v>7500</v>
      </c>
      <c r="C15" s="36" t="str">
        <f>'Musique &amp; Divertissement'!C11</f>
        <v>Musique &amp; Divertissement</v>
      </c>
      <c r="D15" s="2"/>
      <c r="E15" s="117">
        <f>+'Musique &amp; Divertissement'!E24</f>
        <v>10</v>
      </c>
      <c r="F15" s="72">
        <f t="shared" si="0"/>
        <v>0.10638297872340426</v>
      </c>
      <c r="G15" s="44" t="s">
        <v>0</v>
      </c>
      <c r="H15" s="117">
        <f>+'Musique &amp; Divertissement'!H24</f>
        <v>10</v>
      </c>
      <c r="I15" s="119">
        <f t="shared" si="1"/>
        <v>0.10638297872340426</v>
      </c>
      <c r="J15" s="42"/>
      <c r="K15" s="117">
        <f>+'Musique &amp; Divertissement'!K24</f>
        <v>10</v>
      </c>
      <c r="L15" s="119">
        <f t="shared" si="2"/>
        <v>0.10638297872340426</v>
      </c>
      <c r="M15" s="42"/>
      <c r="N15" s="117">
        <f>+'Musique &amp; Divertissement'!N24</f>
        <v>10</v>
      </c>
      <c r="O15" s="119">
        <f t="shared" si="3"/>
        <v>0.10638297872340426</v>
      </c>
      <c r="P15" s="42"/>
      <c r="Q15" s="117">
        <f>+'Musique &amp; Divertissement'!Q24</f>
        <v>10</v>
      </c>
      <c r="R15" s="119">
        <f t="shared" si="4"/>
        <v>0.10638297872340426</v>
      </c>
      <c r="S15" s="42"/>
      <c r="T15" s="117">
        <f>+'Musique &amp; Divertissement'!T24</f>
        <v>10</v>
      </c>
      <c r="U15" s="119">
        <f t="shared" si="5"/>
        <v>0.10638297872340426</v>
      </c>
      <c r="V15" s="42"/>
      <c r="W15" s="117">
        <f>+'Musique &amp; Divertissement'!W24</f>
        <v>10</v>
      </c>
      <c r="X15" s="119">
        <f t="shared" si="6"/>
        <v>0.10638297872340426</v>
      </c>
      <c r="Y15" s="42"/>
      <c r="Z15" s="117">
        <f>+'Musique &amp; Divertissement'!Z24</f>
        <v>10</v>
      </c>
      <c r="AA15" s="119">
        <f t="shared" si="7"/>
        <v>0.10638297872340426</v>
      </c>
      <c r="AB15" s="42"/>
      <c r="AC15" s="117">
        <f>+'Musique &amp; Divertissement'!AC24</f>
        <v>10</v>
      </c>
      <c r="AD15" s="119">
        <f t="shared" si="8"/>
        <v>0.10638297872340426</v>
      </c>
      <c r="AE15" s="42"/>
      <c r="AF15" s="117">
        <f>+'Musique &amp; Divertissement'!AF24</f>
        <v>10</v>
      </c>
      <c r="AG15" s="119">
        <f t="shared" si="9"/>
        <v>0.10638297872340426</v>
      </c>
      <c r="AH15" s="42"/>
      <c r="AI15" s="117">
        <f>+'Musique &amp; Divertissement'!AI24</f>
        <v>10</v>
      </c>
      <c r="AJ15" s="119">
        <f t="shared" si="10"/>
        <v>0.10638297872340426</v>
      </c>
      <c r="AK15" s="42"/>
      <c r="AL15" s="117">
        <f>+'Musique &amp; Divertissement'!AL24</f>
        <v>10</v>
      </c>
      <c r="AM15" s="119">
        <f t="shared" si="11"/>
        <v>0.10638297872340426</v>
      </c>
      <c r="AN15" s="42"/>
      <c r="AO15" s="42"/>
      <c r="AP15" s="67">
        <f t="shared" ref="AP15:AP19" si="13">SUM(+$AL15+$AI15+$AF15+$AC15+$Z15+$W15+$T15+$Q15+$N15+$K15+$H15+$E15)</f>
        <v>120</v>
      </c>
      <c r="AQ15" s="69">
        <f t="shared" si="12"/>
        <v>0.10638297872340426</v>
      </c>
      <c r="AR15" s="42"/>
      <c r="AS15" s="42"/>
      <c r="AT15" s="42"/>
      <c r="AU15" s="43"/>
      <c r="AV15" s="43"/>
      <c r="AW15" s="43"/>
      <c r="AX15" s="43"/>
      <c r="AY15" s="43"/>
      <c r="AZ15" s="43"/>
      <c r="BA15" s="43"/>
      <c r="BB15" s="43"/>
      <c r="BC15" s="43"/>
    </row>
    <row r="16" spans="2:56">
      <c r="B16" s="92">
        <f>'Mark &amp; Communication marketing'!B25</f>
        <v>7600</v>
      </c>
      <c r="C16" s="36" t="str">
        <f>'Mark &amp; Communication marketing'!C11</f>
        <v>Marketing &amp; Communication marketing</v>
      </c>
      <c r="D16" s="2"/>
      <c r="E16" s="117">
        <f>+'Mark &amp; Communication marketing'!E25</f>
        <v>11</v>
      </c>
      <c r="F16" s="72">
        <f t="shared" si="0"/>
        <v>0.11702127659574468</v>
      </c>
      <c r="G16" s="2"/>
      <c r="H16" s="117">
        <f>+'Mark &amp; Communication marketing'!H25</f>
        <v>11</v>
      </c>
      <c r="I16" s="119">
        <f t="shared" si="1"/>
        <v>0.11702127659574468</v>
      </c>
      <c r="J16" s="42"/>
      <c r="K16" s="117">
        <f>+'Mark &amp; Communication marketing'!K25</f>
        <v>11</v>
      </c>
      <c r="L16" s="119">
        <f t="shared" si="2"/>
        <v>0.11702127659574468</v>
      </c>
      <c r="M16" s="42"/>
      <c r="N16" s="117">
        <f>+'Mark &amp; Communication marketing'!N25</f>
        <v>11</v>
      </c>
      <c r="O16" s="119">
        <f t="shared" si="3"/>
        <v>0.11702127659574468</v>
      </c>
      <c r="P16" s="42"/>
      <c r="Q16" s="117">
        <f>+'Mark &amp; Communication marketing'!Q25</f>
        <v>11</v>
      </c>
      <c r="R16" s="119">
        <f t="shared" si="4"/>
        <v>0.11702127659574468</v>
      </c>
      <c r="S16" s="42"/>
      <c r="T16" s="117">
        <f>+'Mark &amp; Communication marketing'!T25</f>
        <v>11</v>
      </c>
      <c r="U16" s="119">
        <f t="shared" si="5"/>
        <v>0.11702127659574468</v>
      </c>
      <c r="V16" s="42"/>
      <c r="W16" s="117">
        <f>+'Mark &amp; Communication marketing'!W25</f>
        <v>11</v>
      </c>
      <c r="X16" s="119">
        <f t="shared" si="6"/>
        <v>0.11702127659574468</v>
      </c>
      <c r="Y16" s="42"/>
      <c r="Z16" s="117">
        <f>+'Mark &amp; Communication marketing'!Z25</f>
        <v>11</v>
      </c>
      <c r="AA16" s="119">
        <f t="shared" si="7"/>
        <v>0.11702127659574468</v>
      </c>
      <c r="AB16" s="42"/>
      <c r="AC16" s="117">
        <f>+'Mark &amp; Communication marketing'!AC25</f>
        <v>11</v>
      </c>
      <c r="AD16" s="119">
        <f t="shared" si="8"/>
        <v>0.11702127659574468</v>
      </c>
      <c r="AE16" s="42"/>
      <c r="AF16" s="117">
        <f>+'Mark &amp; Communication marketing'!AF25</f>
        <v>11</v>
      </c>
      <c r="AG16" s="119">
        <f t="shared" si="9"/>
        <v>0.11702127659574468</v>
      </c>
      <c r="AH16" s="42"/>
      <c r="AI16" s="117">
        <f>+'Mark &amp; Communication marketing'!AI25</f>
        <v>11</v>
      </c>
      <c r="AJ16" s="119">
        <f t="shared" si="10"/>
        <v>0.11702127659574468</v>
      </c>
      <c r="AK16" s="42"/>
      <c r="AL16" s="117">
        <f>+'Mark &amp; Communication marketing'!AL25</f>
        <v>11</v>
      </c>
      <c r="AM16" s="119">
        <f t="shared" si="11"/>
        <v>0.11702127659574468</v>
      </c>
      <c r="AN16" s="42"/>
      <c r="AO16" s="42"/>
      <c r="AP16" s="67">
        <f t="shared" si="13"/>
        <v>132</v>
      </c>
      <c r="AQ16" s="69">
        <f t="shared" si="12"/>
        <v>0.11702127659574468</v>
      </c>
      <c r="AR16" s="42"/>
      <c r="AS16" s="42"/>
      <c r="AT16" s="42"/>
      <c r="AU16" s="43"/>
      <c r="AV16" s="43"/>
      <c r="AW16" s="43"/>
      <c r="AX16" s="43"/>
      <c r="AY16" s="43"/>
      <c r="AZ16" s="43"/>
      <c r="BA16" s="43"/>
      <c r="BB16" s="43"/>
      <c r="BC16" s="43"/>
    </row>
    <row r="17" spans="2:69">
      <c r="B17" s="92">
        <f>'Services publics'!B23</f>
        <v>7700</v>
      </c>
      <c r="C17" s="36" t="str">
        <f>'Services publics'!C11</f>
        <v>Services publics</v>
      </c>
      <c r="D17" s="2"/>
      <c r="E17" s="117">
        <f>+'Services publics'!E23</f>
        <v>9</v>
      </c>
      <c r="F17" s="72">
        <f t="shared" si="0"/>
        <v>9.5744680851063829E-2</v>
      </c>
      <c r="G17" s="2"/>
      <c r="H17" s="117">
        <f>+'Services publics'!H23</f>
        <v>9</v>
      </c>
      <c r="I17" s="119">
        <f t="shared" si="1"/>
        <v>9.5744680851063829E-2</v>
      </c>
      <c r="J17" s="42"/>
      <c r="K17" s="117">
        <f>+'Services publics'!K23</f>
        <v>9</v>
      </c>
      <c r="L17" s="119">
        <f t="shared" si="2"/>
        <v>9.5744680851063829E-2</v>
      </c>
      <c r="M17" s="42"/>
      <c r="N17" s="117">
        <f>+'Services publics'!N23</f>
        <v>9</v>
      </c>
      <c r="O17" s="119">
        <f t="shared" si="3"/>
        <v>9.5744680851063829E-2</v>
      </c>
      <c r="P17" s="42"/>
      <c r="Q17" s="117">
        <f>+'Services publics'!Q23</f>
        <v>9</v>
      </c>
      <c r="R17" s="119">
        <f t="shared" si="4"/>
        <v>9.5744680851063829E-2</v>
      </c>
      <c r="S17" s="42"/>
      <c r="T17" s="117">
        <f>+'Services publics'!T23</f>
        <v>9</v>
      </c>
      <c r="U17" s="119">
        <f t="shared" si="5"/>
        <v>9.5744680851063829E-2</v>
      </c>
      <c r="V17" s="42"/>
      <c r="W17" s="117">
        <f>+'Services publics'!W23</f>
        <v>9</v>
      </c>
      <c r="X17" s="119">
        <f t="shared" si="6"/>
        <v>9.5744680851063829E-2</v>
      </c>
      <c r="Y17" s="42"/>
      <c r="Z17" s="117">
        <f>+'Services publics'!Z23</f>
        <v>9</v>
      </c>
      <c r="AA17" s="119">
        <f t="shared" si="7"/>
        <v>9.5744680851063829E-2</v>
      </c>
      <c r="AB17" s="42"/>
      <c r="AC17" s="117">
        <f>+'Services publics'!AC23</f>
        <v>9</v>
      </c>
      <c r="AD17" s="119">
        <f t="shared" si="8"/>
        <v>9.5744680851063829E-2</v>
      </c>
      <c r="AE17" s="42"/>
      <c r="AF17" s="117">
        <f>+'Services publics'!AF23</f>
        <v>9</v>
      </c>
      <c r="AG17" s="119">
        <f t="shared" si="9"/>
        <v>9.5744680851063829E-2</v>
      </c>
      <c r="AH17" s="42"/>
      <c r="AI17" s="117">
        <f>+'Services publics'!AI23</f>
        <v>9</v>
      </c>
      <c r="AJ17" s="119">
        <f t="shared" si="10"/>
        <v>9.5744680851063829E-2</v>
      </c>
      <c r="AK17" s="42"/>
      <c r="AL17" s="117">
        <f>+'Services publics'!AL23</f>
        <v>9</v>
      </c>
      <c r="AM17" s="119">
        <f t="shared" si="11"/>
        <v>9.5744680851063829E-2</v>
      </c>
      <c r="AN17" s="42"/>
      <c r="AO17" s="42"/>
      <c r="AP17" s="67">
        <f t="shared" si="13"/>
        <v>108</v>
      </c>
      <c r="AQ17" s="69">
        <f t="shared" si="12"/>
        <v>9.5744680851063829E-2</v>
      </c>
      <c r="AR17" s="42"/>
      <c r="AS17" s="42"/>
      <c r="AT17" s="42"/>
      <c r="AU17" s="43"/>
      <c r="AV17" s="43"/>
      <c r="AW17" s="43"/>
      <c r="AX17" s="43"/>
      <c r="AY17" s="43"/>
      <c r="AZ17" s="43"/>
      <c r="BA17" s="43"/>
      <c r="BB17" s="43"/>
      <c r="BC17" s="43"/>
    </row>
    <row r="18" spans="2:69">
      <c r="B18" s="92">
        <f>'Administration &amp; Frais généraux'!B29</f>
        <v>7800</v>
      </c>
      <c r="C18" s="36" t="str">
        <f>'Administration &amp; Frais généraux'!C11</f>
        <v>Administration &amp; Frais généraux</v>
      </c>
      <c r="D18" s="2"/>
      <c r="E18" s="117">
        <f>+'Administration &amp; Frais généraux'!E29</f>
        <v>15</v>
      </c>
      <c r="F18" s="72">
        <f t="shared" si="0"/>
        <v>0.15957446808510639</v>
      </c>
      <c r="G18" s="2"/>
      <c r="H18" s="117">
        <f>+'Administration &amp; Frais généraux'!H29</f>
        <v>15</v>
      </c>
      <c r="I18" s="119">
        <f t="shared" si="1"/>
        <v>0.15957446808510639</v>
      </c>
      <c r="J18" s="42"/>
      <c r="K18" s="117">
        <f>+'Administration &amp; Frais généraux'!K29</f>
        <v>15</v>
      </c>
      <c r="L18" s="119">
        <f t="shared" si="2"/>
        <v>0.15957446808510639</v>
      </c>
      <c r="M18" s="42"/>
      <c r="N18" s="117">
        <f>+'Administration &amp; Frais généraux'!N29</f>
        <v>15</v>
      </c>
      <c r="O18" s="119">
        <f t="shared" si="3"/>
        <v>0.15957446808510639</v>
      </c>
      <c r="P18" s="42"/>
      <c r="Q18" s="117">
        <f>+'Administration &amp; Frais généraux'!Q29</f>
        <v>15</v>
      </c>
      <c r="R18" s="119">
        <f t="shared" si="4"/>
        <v>0.15957446808510639</v>
      </c>
      <c r="S18" s="42"/>
      <c r="T18" s="117">
        <f>+'Administration &amp; Frais généraux'!T29</f>
        <v>15</v>
      </c>
      <c r="U18" s="119">
        <f t="shared" si="5"/>
        <v>0.15957446808510639</v>
      </c>
      <c r="V18" s="42"/>
      <c r="W18" s="117">
        <f>+'Administration &amp; Frais généraux'!W29</f>
        <v>15</v>
      </c>
      <c r="X18" s="119">
        <f t="shared" si="6"/>
        <v>0.15957446808510639</v>
      </c>
      <c r="Y18" s="42"/>
      <c r="Z18" s="117">
        <f>+'Administration &amp; Frais généraux'!Z29</f>
        <v>15</v>
      </c>
      <c r="AA18" s="119">
        <f t="shared" si="7"/>
        <v>0.15957446808510639</v>
      </c>
      <c r="AB18" s="42"/>
      <c r="AC18" s="117">
        <f>+'Administration &amp; Frais généraux'!AC29</f>
        <v>15</v>
      </c>
      <c r="AD18" s="119">
        <f t="shared" si="8"/>
        <v>0.15957446808510639</v>
      </c>
      <c r="AE18" s="42"/>
      <c r="AF18" s="117">
        <f>+'Administration &amp; Frais généraux'!AF29</f>
        <v>15</v>
      </c>
      <c r="AG18" s="119">
        <f t="shared" si="9"/>
        <v>0.15957446808510639</v>
      </c>
      <c r="AH18" s="42"/>
      <c r="AI18" s="117">
        <f>+'Administration &amp; Frais généraux'!AI29</f>
        <v>15</v>
      </c>
      <c r="AJ18" s="119">
        <f t="shared" si="10"/>
        <v>0.15957446808510639</v>
      </c>
      <c r="AK18" s="42"/>
      <c r="AL18" s="117">
        <f>+'Administration &amp; Frais généraux'!AL29</f>
        <v>15</v>
      </c>
      <c r="AM18" s="119">
        <f t="shared" si="11"/>
        <v>0.15957446808510639</v>
      </c>
      <c r="AN18" s="42"/>
      <c r="AO18" s="42"/>
      <c r="AP18" s="67">
        <f t="shared" si="13"/>
        <v>180</v>
      </c>
      <c r="AQ18" s="69">
        <f t="shared" si="12"/>
        <v>0.15957446808510639</v>
      </c>
      <c r="AR18" s="42"/>
      <c r="AS18" s="45"/>
      <c r="AT18" s="42"/>
      <c r="AU18" s="43"/>
      <c r="AV18" s="43"/>
      <c r="AW18" s="43"/>
      <c r="AX18" s="43"/>
      <c r="AY18" s="43"/>
      <c r="AZ18" s="43"/>
      <c r="BA18" s="43"/>
      <c r="BB18" s="43"/>
      <c r="BC18" s="43"/>
    </row>
    <row r="19" spans="2:69">
      <c r="B19" s="92">
        <f>'Entretien &amp; Réparations'!B31</f>
        <v>7900</v>
      </c>
      <c r="C19" s="36" t="str">
        <f>'Entretien &amp; Réparations'!C11</f>
        <v>Entretien &amp; Réparations</v>
      </c>
      <c r="D19" s="2"/>
      <c r="E19" s="117">
        <f>+'Entretien &amp; Réparations'!E31</f>
        <v>17</v>
      </c>
      <c r="F19" s="72">
        <f t="shared" si="0"/>
        <v>0.18085106382978725</v>
      </c>
      <c r="G19" s="2"/>
      <c r="H19" s="117">
        <f>+'Entretien &amp; Réparations'!H31</f>
        <v>17</v>
      </c>
      <c r="I19" s="119">
        <f t="shared" si="1"/>
        <v>0.18085106382978725</v>
      </c>
      <c r="J19" s="42"/>
      <c r="K19" s="117">
        <f>+'Entretien &amp; Réparations'!K31</f>
        <v>17</v>
      </c>
      <c r="L19" s="119">
        <f t="shared" si="2"/>
        <v>0.18085106382978725</v>
      </c>
      <c r="M19" s="42"/>
      <c r="N19" s="117">
        <f>+'Entretien &amp; Réparations'!N31</f>
        <v>17</v>
      </c>
      <c r="O19" s="119">
        <f t="shared" si="3"/>
        <v>0.18085106382978725</v>
      </c>
      <c r="P19" s="42"/>
      <c r="Q19" s="117">
        <f>+'Entretien &amp; Réparations'!Q31</f>
        <v>17</v>
      </c>
      <c r="R19" s="119">
        <f t="shared" si="4"/>
        <v>0.18085106382978725</v>
      </c>
      <c r="S19" s="42"/>
      <c r="T19" s="117">
        <f>+'Entretien &amp; Réparations'!T31</f>
        <v>17</v>
      </c>
      <c r="U19" s="119">
        <f t="shared" si="5"/>
        <v>0.18085106382978725</v>
      </c>
      <c r="V19" s="42"/>
      <c r="W19" s="117">
        <f>+'Entretien &amp; Réparations'!W31</f>
        <v>17</v>
      </c>
      <c r="X19" s="119">
        <f t="shared" si="6"/>
        <v>0.18085106382978725</v>
      </c>
      <c r="Y19" s="42"/>
      <c r="Z19" s="117">
        <f>+'Entretien &amp; Réparations'!Z31</f>
        <v>17</v>
      </c>
      <c r="AA19" s="119">
        <f t="shared" si="7"/>
        <v>0.18085106382978725</v>
      </c>
      <c r="AB19" s="42"/>
      <c r="AC19" s="117">
        <f>+'Entretien &amp; Réparations'!AC31</f>
        <v>17</v>
      </c>
      <c r="AD19" s="119">
        <f t="shared" si="8"/>
        <v>0.18085106382978725</v>
      </c>
      <c r="AE19" s="42"/>
      <c r="AF19" s="117">
        <f>+'Entretien &amp; Réparations'!AF31</f>
        <v>17</v>
      </c>
      <c r="AG19" s="119">
        <f t="shared" si="9"/>
        <v>0.18085106382978725</v>
      </c>
      <c r="AH19" s="42"/>
      <c r="AI19" s="117">
        <f>+'Entretien &amp; Réparations'!AI31</f>
        <v>17</v>
      </c>
      <c r="AJ19" s="119">
        <f t="shared" si="10"/>
        <v>0.18085106382978725</v>
      </c>
      <c r="AK19" s="42"/>
      <c r="AL19" s="117">
        <f>+'Entretien &amp; Réparations'!AL31</f>
        <v>17</v>
      </c>
      <c r="AM19" s="119">
        <f t="shared" si="11"/>
        <v>0.18085106382978725</v>
      </c>
      <c r="AN19" s="42"/>
      <c r="AO19" s="42"/>
      <c r="AP19" s="67">
        <f t="shared" si="13"/>
        <v>204</v>
      </c>
      <c r="AQ19" s="69">
        <f t="shared" si="12"/>
        <v>0.18085106382978725</v>
      </c>
      <c r="AR19" s="42"/>
      <c r="AS19" s="42"/>
      <c r="AT19" s="42"/>
      <c r="AU19" s="43"/>
      <c r="AV19" s="43"/>
      <c r="AW19" s="43"/>
      <c r="AX19" s="43"/>
      <c r="AY19" s="43"/>
      <c r="AZ19" s="43"/>
      <c r="BA19" s="43"/>
      <c r="BB19" s="43"/>
      <c r="BC19" s="43"/>
    </row>
    <row r="20" spans="2:69" ht="13" thickBot="1">
      <c r="B20" s="40"/>
      <c r="C20" s="41"/>
      <c r="D20" s="2"/>
      <c r="E20" s="64"/>
      <c r="F20" s="86"/>
      <c r="G20" s="2"/>
      <c r="H20" s="120"/>
      <c r="I20" s="121"/>
      <c r="J20" s="42"/>
      <c r="K20" s="120"/>
      <c r="L20" s="121"/>
      <c r="M20" s="42"/>
      <c r="N20" s="120"/>
      <c r="O20" s="121"/>
      <c r="P20" s="42"/>
      <c r="Q20" s="120"/>
      <c r="R20" s="121"/>
      <c r="S20" s="42"/>
      <c r="T20" s="120"/>
      <c r="U20" s="121"/>
      <c r="V20" s="42"/>
      <c r="W20" s="120"/>
      <c r="X20" s="121"/>
      <c r="Y20" s="42"/>
      <c r="Z20" s="120"/>
      <c r="AA20" s="121"/>
      <c r="AB20" s="42"/>
      <c r="AC20" s="120"/>
      <c r="AD20" s="121"/>
      <c r="AE20" s="42"/>
      <c r="AF20" s="120"/>
      <c r="AG20" s="121"/>
      <c r="AH20" s="42"/>
      <c r="AI20" s="120"/>
      <c r="AJ20" s="121"/>
      <c r="AK20" s="42"/>
      <c r="AL20" s="120"/>
      <c r="AM20" s="121"/>
      <c r="AN20" s="42"/>
      <c r="AO20" s="42"/>
      <c r="AP20" s="67"/>
      <c r="AQ20" s="87"/>
      <c r="AR20" s="42"/>
      <c r="AS20" s="42"/>
      <c r="AT20" s="2"/>
    </row>
    <row r="21" spans="2:69" ht="14" thickTop="1" thickBot="1">
      <c r="B21" s="46" t="s">
        <v>0</v>
      </c>
      <c r="C21" s="47" t="s">
        <v>139</v>
      </c>
      <c r="D21" s="48"/>
      <c r="E21" s="63">
        <f>SUM(E13:E19)</f>
        <v>94</v>
      </c>
      <c r="F21" s="49">
        <f>SUM(F13:F19)</f>
        <v>0.99999999999999989</v>
      </c>
      <c r="G21" s="48"/>
      <c r="H21" s="66">
        <f>SUM(H13:H19)</f>
        <v>94</v>
      </c>
      <c r="I21" s="49">
        <f>SUM(I13:I19)</f>
        <v>0.99999999999999989</v>
      </c>
      <c r="J21" s="48"/>
      <c r="K21" s="63">
        <f>SUM(K13:K19)</f>
        <v>94</v>
      </c>
      <c r="L21" s="49">
        <f>SUM(L13:L19)</f>
        <v>0.99999999999999989</v>
      </c>
      <c r="M21" s="48"/>
      <c r="N21" s="63">
        <f>SUM(N13:N19)</f>
        <v>94</v>
      </c>
      <c r="O21" s="49">
        <f>SUM(O13:O19)</f>
        <v>0.99999999999999989</v>
      </c>
      <c r="P21" s="48"/>
      <c r="Q21" s="63">
        <f>SUM(Q13:Q19)</f>
        <v>94</v>
      </c>
      <c r="R21" s="49">
        <f>SUM(R13:R19)</f>
        <v>0.99999999999999989</v>
      </c>
      <c r="S21" s="48"/>
      <c r="T21" s="63">
        <f>SUM(T13:T19)</f>
        <v>94</v>
      </c>
      <c r="U21" s="49">
        <f>SUM(U13:U19)</f>
        <v>0.99999999999999989</v>
      </c>
      <c r="V21" s="48"/>
      <c r="W21" s="63">
        <f>SUM(W13:W19)</f>
        <v>94</v>
      </c>
      <c r="X21" s="49">
        <f>SUM(X13:X19)</f>
        <v>0.99999999999999989</v>
      </c>
      <c r="Y21" s="48"/>
      <c r="Z21" s="63">
        <f>SUM(Z13:Z19)</f>
        <v>94</v>
      </c>
      <c r="AA21" s="49">
        <f>SUM(AA13:AA19)</f>
        <v>0.99999999999999989</v>
      </c>
      <c r="AB21" s="48"/>
      <c r="AC21" s="63">
        <f>SUM(AC13:AC19)</f>
        <v>94</v>
      </c>
      <c r="AD21" s="49">
        <f>SUM(AD13:AD19)</f>
        <v>0.99999999999999989</v>
      </c>
      <c r="AE21" s="48"/>
      <c r="AF21" s="63">
        <f>SUM(AF13:AF19)</f>
        <v>94</v>
      </c>
      <c r="AG21" s="49">
        <f>SUM(AG13:AG19)</f>
        <v>0.99999999999999989</v>
      </c>
      <c r="AH21" s="48"/>
      <c r="AI21" s="63">
        <f>SUM(AI13:AI19)</f>
        <v>94</v>
      </c>
      <c r="AJ21" s="49">
        <f>SUM(AJ13:AJ19)</f>
        <v>0.99999999999999989</v>
      </c>
      <c r="AK21" s="48"/>
      <c r="AL21" s="63">
        <f>SUM(AL13:AL19)</f>
        <v>94</v>
      </c>
      <c r="AM21" s="49">
        <f>SUM(AM13:AM19)</f>
        <v>0.99999999999999989</v>
      </c>
      <c r="AN21" s="48"/>
      <c r="AO21" s="48"/>
      <c r="AP21" s="63">
        <f>SUM(AP13:AP19)</f>
        <v>1128</v>
      </c>
      <c r="AQ21" s="49">
        <f>SUM(AQ13:AQ19)</f>
        <v>0.99999999999999989</v>
      </c>
      <c r="AR21" s="48"/>
      <c r="AS21" s="48"/>
      <c r="AT21" s="48"/>
      <c r="AU21" s="28"/>
    </row>
    <row r="22" spans="2:69" ht="13" thickTop="1">
      <c r="D22"/>
      <c r="G22"/>
      <c r="J22"/>
      <c r="L22" s="70"/>
      <c r="M22"/>
      <c r="O22" s="70"/>
      <c r="P22"/>
      <c r="R22" s="70"/>
      <c r="S22"/>
      <c r="U22" s="70"/>
      <c r="V22"/>
      <c r="X22" s="70"/>
      <c r="Y22"/>
      <c r="AA22" s="70"/>
      <c r="AB22"/>
      <c r="AD22" s="70"/>
      <c r="AE22"/>
      <c r="AG22" s="70"/>
      <c r="AH22"/>
      <c r="AJ22" s="70"/>
      <c r="AK22"/>
      <c r="AM22" s="70"/>
      <c r="AN22"/>
      <c r="AO22"/>
      <c r="AQ22" s="70"/>
      <c r="AR22"/>
    </row>
    <row r="23" spans="2:69">
      <c r="D23"/>
      <c r="G23"/>
      <c r="J23"/>
      <c r="M23"/>
      <c r="P23"/>
      <c r="R23" s="70"/>
      <c r="S23"/>
      <c r="U23" s="70"/>
      <c r="V23"/>
      <c r="X23" s="70"/>
      <c r="Y23"/>
      <c r="AB23"/>
      <c r="AD23" s="70"/>
      <c r="AE23"/>
      <c r="AG23" s="70"/>
      <c r="AH23"/>
      <c r="AJ23" s="70"/>
      <c r="AK23"/>
      <c r="AM23" s="70"/>
      <c r="AN23"/>
      <c r="AO23"/>
      <c r="AR23"/>
    </row>
    <row r="24" spans="2:69">
      <c r="D24"/>
      <c r="G24"/>
      <c r="J24"/>
      <c r="M24"/>
      <c r="P24"/>
      <c r="S24"/>
      <c r="U24" s="70"/>
      <c r="V24"/>
      <c r="Y24"/>
      <c r="AB24"/>
      <c r="AE24"/>
      <c r="AG24" s="70"/>
      <c r="AH24"/>
      <c r="AJ24" s="70"/>
      <c r="AK24"/>
      <c r="AM24" s="70"/>
      <c r="AN24"/>
      <c r="AO24"/>
      <c r="AR24"/>
    </row>
    <row r="25" spans="2:69">
      <c r="C25" t="s">
        <v>0</v>
      </c>
      <c r="D25"/>
      <c r="E25" t="s">
        <v>0</v>
      </c>
      <c r="G25" t="s">
        <v>0</v>
      </c>
      <c r="H25" t="s">
        <v>0</v>
      </c>
      <c r="J25"/>
      <c r="M25"/>
      <c r="P25"/>
      <c r="S25"/>
      <c r="U25" s="70"/>
      <c r="V25"/>
      <c r="Y25"/>
      <c r="AB25"/>
      <c r="AE25"/>
      <c r="AG25" s="70"/>
      <c r="AH25"/>
      <c r="AJ25" s="70"/>
      <c r="AK25"/>
      <c r="AM25" s="70"/>
      <c r="AN25"/>
      <c r="AO25"/>
      <c r="AR25"/>
    </row>
    <row r="26" spans="2:69">
      <c r="D26"/>
      <c r="G26"/>
      <c r="H26" t="s">
        <v>0</v>
      </c>
      <c r="J26"/>
      <c r="M26"/>
      <c r="P26"/>
      <c r="S26"/>
      <c r="V26"/>
      <c r="Y26"/>
      <c r="AB26"/>
      <c r="AE26"/>
      <c r="AG26" s="70"/>
      <c r="AH26"/>
      <c r="AJ26" s="70"/>
      <c r="AK26"/>
      <c r="AM26" s="70"/>
      <c r="AN26"/>
      <c r="AO26"/>
      <c r="AR26"/>
    </row>
    <row r="27" spans="2:69">
      <c r="D27"/>
      <c r="G27"/>
      <c r="H27" t="s">
        <v>0</v>
      </c>
      <c r="J27"/>
      <c r="M27"/>
      <c r="P27"/>
      <c r="S27"/>
      <c r="V27"/>
      <c r="Y27"/>
      <c r="AB27"/>
      <c r="AE27"/>
      <c r="AH27"/>
      <c r="AK27"/>
      <c r="AM27" s="70"/>
      <c r="AN27"/>
      <c r="AO27"/>
      <c r="AR27"/>
    </row>
    <row r="28" spans="2:69">
      <c r="D28"/>
      <c r="G28"/>
      <c r="H28" t="s">
        <v>0</v>
      </c>
      <c r="J28"/>
      <c r="M28"/>
      <c r="P28"/>
      <c r="S28"/>
      <c r="V28"/>
      <c r="Y28"/>
      <c r="AB28"/>
      <c r="AE28"/>
      <c r="AH28"/>
      <c r="AK28"/>
      <c r="AN28"/>
      <c r="AO28"/>
      <c r="AR28"/>
      <c r="BB28" s="7"/>
      <c r="BC28" s="7"/>
      <c r="BD28" s="7"/>
      <c r="BE28" s="7"/>
      <c r="BF28" s="7"/>
      <c r="BG28" s="7"/>
      <c r="BH28" s="7"/>
      <c r="BI28" s="7"/>
      <c r="BJ28" s="7"/>
      <c r="BK28" s="7"/>
      <c r="BL28" s="7"/>
      <c r="BM28" s="7"/>
      <c r="BN28" s="7"/>
      <c r="BO28" s="7"/>
      <c r="BP28" s="7"/>
      <c r="BQ28" s="7"/>
    </row>
    <row r="29" spans="2:69">
      <c r="D29"/>
      <c r="G29"/>
      <c r="H29" t="s">
        <v>0</v>
      </c>
      <c r="J29"/>
      <c r="M29"/>
      <c r="P29"/>
      <c r="S29"/>
      <c r="V29"/>
      <c r="Y29"/>
      <c r="AB29"/>
      <c r="AE29"/>
      <c r="AH29"/>
      <c r="AK29"/>
      <c r="AN29"/>
      <c r="AO29"/>
      <c r="AR29"/>
    </row>
    <row r="30" spans="2:69">
      <c r="D30"/>
      <c r="G30"/>
      <c r="H30" t="s">
        <v>0</v>
      </c>
      <c r="J30"/>
      <c r="M30"/>
      <c r="P30"/>
      <c r="S30"/>
      <c r="V30"/>
      <c r="Y30"/>
      <c r="AB30"/>
      <c r="AE30"/>
      <c r="AH30"/>
      <c r="AK30"/>
      <c r="AN30"/>
      <c r="AO30"/>
      <c r="AR30"/>
    </row>
    <row r="31" spans="2:69">
      <c r="D31"/>
      <c r="G31"/>
      <c r="J31"/>
      <c r="M31"/>
      <c r="P31"/>
      <c r="S31"/>
      <c r="V31"/>
      <c r="Y31"/>
      <c r="AB31"/>
      <c r="AE31"/>
      <c r="AH31"/>
      <c r="AK31"/>
      <c r="AN31"/>
      <c r="AO31"/>
      <c r="AR31"/>
    </row>
    <row r="32" spans="2:69">
      <c r="D32"/>
      <c r="G32"/>
      <c r="J32"/>
      <c r="M32"/>
      <c r="P32"/>
      <c r="S32"/>
      <c r="V32"/>
      <c r="Y32"/>
      <c r="AB32"/>
      <c r="AE32"/>
      <c r="AH32"/>
      <c r="AK32"/>
      <c r="AN32"/>
      <c r="AO32"/>
      <c r="AR32"/>
    </row>
    <row r="33" spans="2:46">
      <c r="D33"/>
      <c r="G33"/>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B40" s="50"/>
      <c r="C40" s="50"/>
      <c r="D40" s="2"/>
      <c r="E40" s="50"/>
      <c r="F40" s="50"/>
      <c r="G40" s="2"/>
      <c r="H40" s="51"/>
      <c r="I40" s="50"/>
      <c r="J40" s="2"/>
      <c r="K40" s="50"/>
      <c r="L40" s="50"/>
      <c r="M40" s="2"/>
      <c r="N40" s="50"/>
      <c r="O40" s="50"/>
      <c r="P40" s="2"/>
      <c r="Q40" s="50"/>
      <c r="R40" s="50"/>
      <c r="S40" s="2"/>
      <c r="T40" s="50"/>
      <c r="U40" s="50"/>
      <c r="V40" s="2"/>
      <c r="W40" s="50"/>
      <c r="X40" s="50"/>
      <c r="Y40" s="2"/>
      <c r="Z40" s="50"/>
      <c r="AA40" s="50"/>
      <c r="AB40" s="2"/>
      <c r="AC40" s="50"/>
      <c r="AD40" s="50"/>
      <c r="AE40" s="2"/>
      <c r="AF40" s="50"/>
      <c r="AG40" s="50"/>
      <c r="AH40" s="2"/>
      <c r="AI40" s="50"/>
      <c r="AJ40" s="50"/>
      <c r="AK40" s="2"/>
      <c r="AL40" s="50"/>
      <c r="AM40" s="50"/>
      <c r="AN40" s="2"/>
      <c r="AO40" s="2"/>
      <c r="AP40" s="50"/>
      <c r="AQ40" s="50"/>
      <c r="AR40" s="2"/>
      <c r="AS40" s="50"/>
      <c r="AT40"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5"/>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122" t="str">
        <f>+'Total des coûts d''exploitation'!B2:C2</f>
        <v>Restaurant Le 755 cuisine_monde</v>
      </c>
      <c r="C2" s="123"/>
      <c r="AR2" s="2"/>
      <c r="AS2" s="2"/>
      <c r="AT2" s="2"/>
    </row>
    <row r="3" spans="2:56">
      <c r="B3" s="124" t="str">
        <f>+'Total des coûts d''exploitation'!B3:C3</f>
        <v>Budget d’exploitation pour l’année 2017</v>
      </c>
      <c r="C3" s="125"/>
      <c r="AR3" s="2"/>
      <c r="AS3" s="2"/>
      <c r="AT3" s="2"/>
    </row>
    <row r="4" spans="2:56" ht="13" thickBot="1">
      <c r="B4" s="126" t="str">
        <f>+'Total des coûts d''exploitation'!B4:C4</f>
        <v>Calendrier du 1er janvier 2017 au 31 décembre 2017</v>
      </c>
      <c r="C4" s="127"/>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+E26/$C$7/31</f>
        <v>3.8709677419354839E-3</v>
      </c>
      <c r="G6" s="7"/>
      <c r="H6" s="5" t="str">
        <f>+E6</f>
        <v>Coût / place / jour</v>
      </c>
      <c r="I6" s="6">
        <f>+H26/$C$7/28</f>
        <v>4.2857142857142859E-3</v>
      </c>
      <c r="J6" s="7"/>
      <c r="K6" s="5" t="str">
        <f>+H6</f>
        <v>Coût / place / jour</v>
      </c>
      <c r="L6" s="6">
        <f>+K26/$C$7/31</f>
        <v>3.8709677419354839E-3</v>
      </c>
      <c r="M6" s="7"/>
      <c r="N6" s="5" t="str">
        <f>+K6</f>
        <v>Coût / place / jour</v>
      </c>
      <c r="O6" s="6">
        <f>+N26/$C$7/30</f>
        <v>4.0000000000000001E-3</v>
      </c>
      <c r="P6" s="8"/>
      <c r="Q6" s="5" t="str">
        <f>+N6</f>
        <v>Coût / place / jour</v>
      </c>
      <c r="R6" s="6">
        <f>+Q26/$C$7/31</f>
        <v>3.8709677419354839E-3</v>
      </c>
      <c r="S6" s="8"/>
      <c r="T6" s="5" t="str">
        <f>+Q6</f>
        <v>Coût / place / jour</v>
      </c>
      <c r="U6" s="6">
        <f>+T26/$C$7/30</f>
        <v>4.0000000000000001E-3</v>
      </c>
      <c r="V6" s="7"/>
      <c r="W6" s="5" t="str">
        <f>+T6</f>
        <v>Coût / place / jour</v>
      </c>
      <c r="X6" s="6">
        <f>+W26/$C$7/31</f>
        <v>3.8709677419354839E-3</v>
      </c>
      <c r="Y6" s="7"/>
      <c r="Z6" s="5" t="str">
        <f>+W6</f>
        <v>Coût / place / jour</v>
      </c>
      <c r="AA6" s="6">
        <f>+Z26/$C$7/31</f>
        <v>3.8709677419354839E-3</v>
      </c>
      <c r="AB6" s="7"/>
      <c r="AC6" s="5" t="str">
        <f>+Z6</f>
        <v>Coût / place / jour</v>
      </c>
      <c r="AD6" s="6">
        <f>+AC26/$C$7/30</f>
        <v>4.0000000000000001E-3</v>
      </c>
      <c r="AE6" s="7"/>
      <c r="AF6" s="5" t="str">
        <f>+AC6</f>
        <v>Coût / place / jour</v>
      </c>
      <c r="AG6" s="6">
        <f>+AF26/$C$7/31</f>
        <v>3.8709677419354839E-3</v>
      </c>
      <c r="AH6" s="7"/>
      <c r="AI6" s="5" t="str">
        <f>+AF6</f>
        <v>Coût / place / jour</v>
      </c>
      <c r="AJ6" s="6">
        <f>+AI26/$C$7/30</f>
        <v>4.0000000000000001E-3</v>
      </c>
      <c r="AK6" s="9"/>
      <c r="AL6" s="5" t="str">
        <f>+AI6</f>
        <v>Coût / place / jour</v>
      </c>
      <c r="AM6" s="6">
        <f>+AL26/$C$7/31</f>
        <v>3.8709677419354839E-3</v>
      </c>
      <c r="AN6" s="7"/>
      <c r="AO6" s="7"/>
      <c r="AP6" s="10" t="str">
        <f>+AL6</f>
        <v>Coût / place / jour</v>
      </c>
      <c r="AQ6" s="11">
        <f>+AP26/$C$7/365</f>
        <v>3.9452054794520547E-3</v>
      </c>
      <c r="AR6" s="2"/>
      <c r="AS6" s="2"/>
      <c r="AT6" s="2"/>
    </row>
    <row r="7" spans="2:56">
      <c r="B7" s="12"/>
      <c r="C7" s="13">
        <f>+'Total des coûts d''exploitation'!C7</f>
        <v>100</v>
      </c>
      <c r="D7"/>
      <c r="E7" s="18">
        <f>+E26/$AP26</f>
        <v>8.3333333333333329E-2</v>
      </c>
      <c r="F7" s="14"/>
      <c r="G7"/>
      <c r="H7" s="18">
        <f>+H26/$AP26</f>
        <v>8.3333333333333329E-2</v>
      </c>
      <c r="I7" s="14"/>
      <c r="J7"/>
      <c r="K7" s="18">
        <f>+K26/$AP26</f>
        <v>8.3333333333333329E-2</v>
      </c>
      <c r="L7" s="19"/>
      <c r="M7"/>
      <c r="N7" s="18">
        <f>+N26/$AP26</f>
        <v>8.3333333333333329E-2</v>
      </c>
      <c r="O7" s="19"/>
      <c r="P7" s="15"/>
      <c r="Q7" s="18">
        <f>+Q26/$AP26</f>
        <v>8.3333333333333329E-2</v>
      </c>
      <c r="R7" s="19"/>
      <c r="S7" s="15"/>
      <c r="T7" s="18">
        <f>+T26/$AP26</f>
        <v>8.3333333333333329E-2</v>
      </c>
      <c r="U7" s="19"/>
      <c r="V7"/>
      <c r="W7" s="18">
        <f>+W26/$AP26</f>
        <v>8.3333333333333329E-2</v>
      </c>
      <c r="X7" s="19"/>
      <c r="Y7"/>
      <c r="Z7" s="18">
        <f>+Z26/$AP26</f>
        <v>8.3333333333333329E-2</v>
      </c>
      <c r="AA7" s="19"/>
      <c r="AB7"/>
      <c r="AC7" s="18">
        <f>+AC26/$AP26</f>
        <v>8.3333333333333329E-2</v>
      </c>
      <c r="AD7" s="19"/>
      <c r="AE7"/>
      <c r="AF7" s="18">
        <f>+AF26/$AP26</f>
        <v>8.3333333333333329E-2</v>
      </c>
      <c r="AG7" s="19"/>
      <c r="AH7"/>
      <c r="AI7" s="18">
        <f>+AI26/$AP26</f>
        <v>8.3333333333333329E-2</v>
      </c>
      <c r="AJ7" s="19"/>
      <c r="AK7" s="16"/>
      <c r="AL7" s="18">
        <f>+AL26/$AP26</f>
        <v>8.3333333333333329E-2</v>
      </c>
      <c r="AM7" s="19"/>
      <c r="AN7"/>
      <c r="AO7"/>
      <c r="AP7" s="24">
        <f>+AP26/$AP26</f>
        <v>1</v>
      </c>
      <c r="AQ7" s="17" t="str">
        <f>+'Total des coûts d''exploitation'!AQ7</f>
        <v>365 jours</v>
      </c>
      <c r="AR7" s="2"/>
      <c r="AS7" s="2"/>
      <c r="AT7" s="2"/>
    </row>
    <row r="8" spans="2:56">
      <c r="B8" s="12"/>
      <c r="C8" s="13">
        <f>+'Total des coûts d''exploitation'!C8</f>
        <v>1</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7" t="str">
        <f>+'Total des coûts d''exploitation'!AP8</f>
        <v>Total</v>
      </c>
      <c r="AQ8" s="13" t="str">
        <f>AM8</f>
        <v>(%)</v>
      </c>
      <c r="AR8" s="2"/>
      <c r="AS8" s="2"/>
      <c r="AT8" s="2"/>
    </row>
    <row r="9" spans="2:56" ht="13" thickBot="1">
      <c r="B9" s="53"/>
      <c r="C9" s="54">
        <f>AP26/$C$7</f>
        <v>1.44</v>
      </c>
      <c r="D9"/>
      <c r="E9" s="107" t="str">
        <f>+'Total des coûts d''exploitation'!E9</f>
        <v>Janvier 2017</v>
      </c>
      <c r="F9" s="108"/>
      <c r="G9" s="109"/>
      <c r="H9" s="75" t="str">
        <f>+'Total des coûts d''exploitation'!H9</f>
        <v>Février 2017</v>
      </c>
      <c r="I9" s="110"/>
      <c r="J9" s="109"/>
      <c r="K9" s="75" t="str">
        <f>+'Total des coûts d''exploitation'!K9</f>
        <v>Mars 2017</v>
      </c>
      <c r="L9" s="110"/>
      <c r="M9" s="109"/>
      <c r="N9" s="74" t="str">
        <f>+'Total des coûts d''exploitation'!N9</f>
        <v>Avril 2017</v>
      </c>
      <c r="O9" s="108"/>
      <c r="P9" s="111"/>
      <c r="Q9" s="74" t="str">
        <f>+'Total des coûts d''exploitation'!Q9</f>
        <v>Mai 2017</v>
      </c>
      <c r="R9" s="108"/>
      <c r="S9" s="111"/>
      <c r="T9" s="75" t="str">
        <f>+'Total des coûts d''exploitation'!T9</f>
        <v>Juin 2017</v>
      </c>
      <c r="U9" s="110"/>
      <c r="V9" s="109"/>
      <c r="W9" s="75" t="str">
        <f>+'Total des coûts d''exploitation'!W9</f>
        <v>Juillet 2017</v>
      </c>
      <c r="X9" s="110"/>
      <c r="Y9" s="109"/>
      <c r="Z9" s="75" t="str">
        <f>+'Total des coûts d''exploitation'!Z9</f>
        <v>Août 2017</v>
      </c>
      <c r="AA9" s="110"/>
      <c r="AB9" s="109"/>
      <c r="AC9" s="75" t="str">
        <f>+'Total des coûts d''exploitation'!AC9</f>
        <v>Septembre 2017</v>
      </c>
      <c r="AD9" s="110"/>
      <c r="AE9" s="109"/>
      <c r="AF9" s="75" t="str">
        <f>+'Total des coûts d''exploitation'!AF9</f>
        <v>Octobre 2017</v>
      </c>
      <c r="AG9" s="110"/>
      <c r="AH9" s="109"/>
      <c r="AI9" s="75" t="str">
        <f>+'Total des coûts d''exploitation'!AI9</f>
        <v>Novembre 2017</v>
      </c>
      <c r="AJ9" s="110"/>
      <c r="AK9" s="112"/>
      <c r="AL9" s="75" t="str">
        <f>+'Total des coûts d''exploitation'!AL9</f>
        <v>Décembre 2017</v>
      </c>
      <c r="AM9" s="110"/>
      <c r="AN9" s="109"/>
      <c r="AO9" s="109"/>
      <c r="AP9" s="81" t="str">
        <f>+'Total des coûts d''exploitation'!AP9</f>
        <v>Année 2017</v>
      </c>
      <c r="AQ9" s="113"/>
      <c r="AR9" s="114"/>
      <c r="AS9" s="83"/>
      <c r="AT9" s="84"/>
      <c r="AU9" s="85"/>
      <c r="AV9" s="85"/>
      <c r="AW9" s="85"/>
      <c r="AX9" s="85"/>
      <c r="AY9" s="85"/>
      <c r="AZ9" s="85"/>
    </row>
    <row r="10" spans="2:56" ht="14" thickTop="1" thickBot="1">
      <c r="D10" s="28"/>
      <c r="G10" s="30"/>
      <c r="J10" s="30"/>
      <c r="M10" s="30"/>
      <c r="P10" s="31"/>
      <c r="S10" s="31"/>
      <c r="V10" s="30"/>
      <c r="Y10" s="32"/>
      <c r="AB10" s="30"/>
      <c r="AE10" s="30"/>
      <c r="AH10" s="30"/>
      <c r="AK10" s="33"/>
      <c r="AN10" s="30"/>
      <c r="AO10" s="30"/>
      <c r="AR10" s="34"/>
      <c r="AS10" s="34"/>
      <c r="AT10" s="34"/>
    </row>
    <row r="11" spans="2:56" ht="13" thickTop="1">
      <c r="B11" s="56"/>
      <c r="C11" s="57" t="s">
        <v>61</v>
      </c>
      <c r="D11"/>
      <c r="E11" s="56" t="s">
        <v>0</v>
      </c>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2:56">
      <c r="B12" s="35"/>
      <c r="C12" s="55"/>
      <c r="D12"/>
      <c r="E12" s="35" t="s">
        <v>0</v>
      </c>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2:56">
      <c r="B13" s="40">
        <v>7305</v>
      </c>
      <c r="C13" s="41" t="s">
        <v>62</v>
      </c>
      <c r="D13" s="2"/>
      <c r="E13" s="64">
        <v>1</v>
      </c>
      <c r="F13" s="71">
        <f>E13/E$26</f>
        <v>8.3333333333333329E-2</v>
      </c>
      <c r="G13" s="2"/>
      <c r="H13" s="61">
        <v>1</v>
      </c>
      <c r="I13" s="71">
        <f>H13/H$26</f>
        <v>8.3333333333333329E-2</v>
      </c>
      <c r="J13" s="42"/>
      <c r="K13" s="61">
        <v>1</v>
      </c>
      <c r="L13" s="71">
        <f>K13/K$26</f>
        <v>8.3333333333333329E-2</v>
      </c>
      <c r="M13" s="42"/>
      <c r="N13" s="61">
        <v>1</v>
      </c>
      <c r="O13" s="71">
        <f>N13/N$26</f>
        <v>8.3333333333333329E-2</v>
      </c>
      <c r="P13" s="42"/>
      <c r="Q13" s="61">
        <v>1</v>
      </c>
      <c r="R13" s="71">
        <f>Q13/Q$26</f>
        <v>8.3333333333333329E-2</v>
      </c>
      <c r="S13" s="42"/>
      <c r="T13" s="61">
        <v>1</v>
      </c>
      <c r="U13" s="71">
        <f>T13/T$26</f>
        <v>8.3333333333333329E-2</v>
      </c>
      <c r="V13" s="42"/>
      <c r="W13" s="61">
        <v>1</v>
      </c>
      <c r="X13" s="71">
        <f>W13/W$26</f>
        <v>8.3333333333333329E-2</v>
      </c>
      <c r="Y13" s="42"/>
      <c r="Z13" s="61">
        <v>1</v>
      </c>
      <c r="AA13" s="71">
        <f>Z13/Z$26</f>
        <v>8.3333333333333329E-2</v>
      </c>
      <c r="AB13" s="42"/>
      <c r="AC13" s="61">
        <v>1</v>
      </c>
      <c r="AD13" s="71">
        <f>AC13/AC$26</f>
        <v>8.3333333333333329E-2</v>
      </c>
      <c r="AE13" s="42"/>
      <c r="AF13" s="61">
        <v>1</v>
      </c>
      <c r="AG13" s="71">
        <f>AF13/AF$26</f>
        <v>8.3333333333333329E-2</v>
      </c>
      <c r="AH13" s="42"/>
      <c r="AI13" s="61">
        <v>1</v>
      </c>
      <c r="AJ13" s="71">
        <f>AI13/AI$26</f>
        <v>8.3333333333333329E-2</v>
      </c>
      <c r="AK13" s="42"/>
      <c r="AL13" s="61">
        <v>1</v>
      </c>
      <c r="AM13" s="71">
        <f>AL13/AL$26</f>
        <v>8.3333333333333329E-2</v>
      </c>
      <c r="AN13" s="42"/>
      <c r="AO13" s="42"/>
      <c r="AP13" s="67">
        <f>SUM(+$AL13+$AI13+$AF13+$AC13+$Z13+$W13+$T13+$Q13+$N13+$K13+$H13+$E13)</f>
        <v>12</v>
      </c>
      <c r="AQ13" s="68">
        <f>AP13/AP$26</f>
        <v>8.3333333333333329E-2</v>
      </c>
      <c r="AR13" s="42"/>
      <c r="AS13" s="42"/>
      <c r="AT13" s="42"/>
      <c r="AU13" s="43"/>
      <c r="AV13" s="43"/>
      <c r="AW13" s="43"/>
      <c r="AX13" s="43"/>
      <c r="AY13" s="43"/>
      <c r="AZ13" s="43"/>
      <c r="BA13" s="43"/>
      <c r="BB13" s="43"/>
      <c r="BC13" s="43"/>
    </row>
    <row r="14" spans="2:56">
      <c r="B14" s="40">
        <v>7310</v>
      </c>
      <c r="C14" s="41" t="s">
        <v>63</v>
      </c>
      <c r="D14" s="2"/>
      <c r="E14" s="65">
        <v>1</v>
      </c>
      <c r="F14" s="72">
        <f t="shared" ref="F14:F24" si="0">E14/E$26</f>
        <v>8.3333333333333329E-2</v>
      </c>
      <c r="G14" s="2"/>
      <c r="H14" s="62">
        <v>1</v>
      </c>
      <c r="I14" s="72">
        <f t="shared" ref="I14:I24" si="1">H14/H$26</f>
        <v>8.3333333333333329E-2</v>
      </c>
      <c r="J14" s="42"/>
      <c r="K14" s="62">
        <v>1</v>
      </c>
      <c r="L14" s="72">
        <f t="shared" ref="L14:L24" si="2">K14/K$26</f>
        <v>8.3333333333333329E-2</v>
      </c>
      <c r="M14" s="42"/>
      <c r="N14" s="62">
        <v>1</v>
      </c>
      <c r="O14" s="72">
        <f t="shared" ref="O14:O24" si="3">N14/N$26</f>
        <v>8.3333333333333329E-2</v>
      </c>
      <c r="P14" s="42"/>
      <c r="Q14" s="62">
        <v>1</v>
      </c>
      <c r="R14" s="72">
        <f t="shared" ref="R14:R24" si="4">Q14/Q$26</f>
        <v>8.3333333333333329E-2</v>
      </c>
      <c r="S14" s="42"/>
      <c r="T14" s="62">
        <v>1</v>
      </c>
      <c r="U14" s="72">
        <f t="shared" ref="U14:U24" si="5">T14/T$26</f>
        <v>8.3333333333333329E-2</v>
      </c>
      <c r="V14" s="42"/>
      <c r="W14" s="62">
        <v>1</v>
      </c>
      <c r="X14" s="72">
        <f t="shared" ref="X14:X24" si="6">W14/W$26</f>
        <v>8.3333333333333329E-2</v>
      </c>
      <c r="Y14" s="42"/>
      <c r="Z14" s="62">
        <v>1</v>
      </c>
      <c r="AA14" s="72">
        <f t="shared" ref="AA14:AA24" si="7">Z14/Z$26</f>
        <v>8.3333333333333329E-2</v>
      </c>
      <c r="AB14" s="42"/>
      <c r="AC14" s="62">
        <v>1</v>
      </c>
      <c r="AD14" s="72">
        <f t="shared" ref="AD14:AD24" si="8">AC14/AC$26</f>
        <v>8.3333333333333329E-2</v>
      </c>
      <c r="AE14" s="42"/>
      <c r="AF14" s="62">
        <v>1</v>
      </c>
      <c r="AG14" s="72">
        <f t="shared" ref="AG14:AG24" si="9">AF14/AF$26</f>
        <v>8.3333333333333329E-2</v>
      </c>
      <c r="AH14" s="42"/>
      <c r="AI14" s="62">
        <v>1</v>
      </c>
      <c r="AJ14" s="72">
        <f t="shared" ref="AJ14:AJ24" si="10">AI14/AI$26</f>
        <v>8.3333333333333329E-2</v>
      </c>
      <c r="AK14" s="42"/>
      <c r="AL14" s="62">
        <v>1</v>
      </c>
      <c r="AM14" s="72">
        <f t="shared" ref="AM14:AM24" si="11">AL14/AL$26</f>
        <v>8.3333333333333329E-2</v>
      </c>
      <c r="AN14" s="42"/>
      <c r="AO14" s="42"/>
      <c r="AP14" s="67">
        <f>SUM(+$AL14+$AI14+$AF14+$AC14+$Z14+$W14+$T14+$Q14+$N14+$K14+$H14+$E14)</f>
        <v>12</v>
      </c>
      <c r="AQ14" s="69">
        <f t="shared" ref="AQ14:AQ24" si="12">AP14/AP$26</f>
        <v>8.3333333333333329E-2</v>
      </c>
      <c r="AR14" s="42"/>
      <c r="AS14" s="42"/>
      <c r="AT14" s="42"/>
      <c r="AU14" s="43"/>
      <c r="AV14" s="43"/>
      <c r="AW14" s="43"/>
      <c r="AX14" s="43"/>
      <c r="AY14" s="43"/>
      <c r="AZ14" s="43"/>
      <c r="BA14" s="43"/>
      <c r="BB14" s="43"/>
      <c r="BC14" s="43"/>
    </row>
    <row r="15" spans="2:56">
      <c r="B15" s="40">
        <v>7315</v>
      </c>
      <c r="C15" s="41" t="s">
        <v>64</v>
      </c>
      <c r="D15" s="2"/>
      <c r="E15" s="64">
        <v>1</v>
      </c>
      <c r="F15" s="72">
        <f t="shared" si="0"/>
        <v>8.3333333333333329E-2</v>
      </c>
      <c r="G15" s="44" t="s">
        <v>0</v>
      </c>
      <c r="H15" s="61">
        <v>1</v>
      </c>
      <c r="I15" s="72">
        <f t="shared" si="1"/>
        <v>8.3333333333333329E-2</v>
      </c>
      <c r="J15" s="42"/>
      <c r="K15" s="61">
        <v>1</v>
      </c>
      <c r="L15" s="72">
        <f t="shared" si="2"/>
        <v>8.3333333333333329E-2</v>
      </c>
      <c r="M15" s="42"/>
      <c r="N15" s="61">
        <v>1</v>
      </c>
      <c r="O15" s="72">
        <f t="shared" si="3"/>
        <v>8.3333333333333329E-2</v>
      </c>
      <c r="P15" s="42"/>
      <c r="Q15" s="61">
        <v>1</v>
      </c>
      <c r="R15" s="72">
        <f t="shared" si="4"/>
        <v>8.3333333333333329E-2</v>
      </c>
      <c r="S15" s="42"/>
      <c r="T15" s="61">
        <v>1</v>
      </c>
      <c r="U15" s="72">
        <f t="shared" si="5"/>
        <v>8.3333333333333329E-2</v>
      </c>
      <c r="V15" s="42"/>
      <c r="W15" s="61">
        <v>1</v>
      </c>
      <c r="X15" s="72">
        <f t="shared" si="6"/>
        <v>8.3333333333333329E-2</v>
      </c>
      <c r="Y15" s="42"/>
      <c r="Z15" s="61">
        <v>1</v>
      </c>
      <c r="AA15" s="72">
        <f t="shared" si="7"/>
        <v>8.3333333333333329E-2</v>
      </c>
      <c r="AB15" s="42"/>
      <c r="AC15" s="61">
        <v>1</v>
      </c>
      <c r="AD15" s="72">
        <f t="shared" si="8"/>
        <v>8.3333333333333329E-2</v>
      </c>
      <c r="AE15" s="42"/>
      <c r="AF15" s="61">
        <v>1</v>
      </c>
      <c r="AG15" s="72">
        <f t="shared" si="9"/>
        <v>8.3333333333333329E-2</v>
      </c>
      <c r="AH15" s="42"/>
      <c r="AI15" s="61">
        <v>1</v>
      </c>
      <c r="AJ15" s="72">
        <f t="shared" si="10"/>
        <v>8.3333333333333329E-2</v>
      </c>
      <c r="AK15" s="42"/>
      <c r="AL15" s="61">
        <v>1</v>
      </c>
      <c r="AM15" s="72">
        <f t="shared" si="11"/>
        <v>8.3333333333333329E-2</v>
      </c>
      <c r="AN15" s="42"/>
      <c r="AO15" s="42"/>
      <c r="AP15" s="67">
        <f t="shared" ref="AP15:AP24" si="13">SUM(+$AL15+$AI15+$AF15+$AC15+$Z15+$W15+$T15+$Q15+$N15+$K15+$H15+$E15)</f>
        <v>12</v>
      </c>
      <c r="AQ15" s="69">
        <f t="shared" si="12"/>
        <v>8.3333333333333329E-2</v>
      </c>
      <c r="AR15" s="42"/>
      <c r="AS15" s="42"/>
      <c r="AT15" s="42"/>
      <c r="AU15" s="43"/>
      <c r="AV15" s="43"/>
      <c r="AW15" s="43"/>
      <c r="AX15" s="43"/>
      <c r="AY15" s="43"/>
      <c r="AZ15" s="43"/>
      <c r="BA15" s="43"/>
      <c r="BB15" s="43"/>
      <c r="BC15" s="43"/>
    </row>
    <row r="16" spans="2:56">
      <c r="B16" s="40">
        <v>7320</v>
      </c>
      <c r="C16" s="41" t="s">
        <v>65</v>
      </c>
      <c r="D16" s="2"/>
      <c r="E16" s="64">
        <v>1</v>
      </c>
      <c r="F16" s="72">
        <f t="shared" si="0"/>
        <v>8.3333333333333329E-2</v>
      </c>
      <c r="G16" s="2"/>
      <c r="H16" s="61">
        <v>1</v>
      </c>
      <c r="I16" s="72">
        <f t="shared" si="1"/>
        <v>8.3333333333333329E-2</v>
      </c>
      <c r="J16" s="42"/>
      <c r="K16" s="61">
        <v>1</v>
      </c>
      <c r="L16" s="72">
        <f t="shared" si="2"/>
        <v>8.3333333333333329E-2</v>
      </c>
      <c r="M16" s="42"/>
      <c r="N16" s="61">
        <v>1</v>
      </c>
      <c r="O16" s="72">
        <f t="shared" si="3"/>
        <v>8.3333333333333329E-2</v>
      </c>
      <c r="P16" s="42"/>
      <c r="Q16" s="61">
        <v>1</v>
      </c>
      <c r="R16" s="72">
        <f t="shared" si="4"/>
        <v>8.3333333333333329E-2</v>
      </c>
      <c r="S16" s="42"/>
      <c r="T16" s="61">
        <v>1</v>
      </c>
      <c r="U16" s="72">
        <f t="shared" si="5"/>
        <v>8.3333333333333329E-2</v>
      </c>
      <c r="V16" s="42"/>
      <c r="W16" s="61">
        <v>1</v>
      </c>
      <c r="X16" s="72">
        <f t="shared" si="6"/>
        <v>8.3333333333333329E-2</v>
      </c>
      <c r="Y16" s="42"/>
      <c r="Z16" s="61">
        <v>1</v>
      </c>
      <c r="AA16" s="72">
        <f t="shared" si="7"/>
        <v>8.3333333333333329E-2</v>
      </c>
      <c r="AB16" s="42"/>
      <c r="AC16" s="61">
        <v>1</v>
      </c>
      <c r="AD16" s="72">
        <f t="shared" si="8"/>
        <v>8.3333333333333329E-2</v>
      </c>
      <c r="AE16" s="42"/>
      <c r="AF16" s="61">
        <v>1</v>
      </c>
      <c r="AG16" s="72">
        <f t="shared" si="9"/>
        <v>8.3333333333333329E-2</v>
      </c>
      <c r="AH16" s="42"/>
      <c r="AI16" s="61">
        <v>1</v>
      </c>
      <c r="AJ16" s="72">
        <f t="shared" si="10"/>
        <v>8.3333333333333329E-2</v>
      </c>
      <c r="AK16" s="42"/>
      <c r="AL16" s="61">
        <v>1</v>
      </c>
      <c r="AM16" s="72">
        <f t="shared" si="11"/>
        <v>8.3333333333333329E-2</v>
      </c>
      <c r="AN16" s="42"/>
      <c r="AO16" s="42"/>
      <c r="AP16" s="67">
        <f t="shared" si="13"/>
        <v>12</v>
      </c>
      <c r="AQ16" s="69">
        <f t="shared" si="12"/>
        <v>8.3333333333333329E-2</v>
      </c>
      <c r="AR16" s="42"/>
      <c r="AS16" s="42"/>
      <c r="AT16" s="42"/>
      <c r="AU16" s="43"/>
      <c r="AV16" s="43"/>
      <c r="AW16" s="43"/>
      <c r="AX16" s="43"/>
      <c r="AY16" s="43"/>
      <c r="AZ16" s="43"/>
      <c r="BA16" s="43"/>
      <c r="BB16" s="43"/>
      <c r="BC16" s="43"/>
    </row>
    <row r="17" spans="2:55">
      <c r="B17" s="40">
        <v>7325</v>
      </c>
      <c r="C17" s="41" t="s">
        <v>66</v>
      </c>
      <c r="D17" s="2"/>
      <c r="E17" s="64">
        <v>1</v>
      </c>
      <c r="F17" s="72">
        <f t="shared" si="0"/>
        <v>8.3333333333333329E-2</v>
      </c>
      <c r="G17" s="2"/>
      <c r="H17" s="61">
        <v>1</v>
      </c>
      <c r="I17" s="72">
        <f t="shared" si="1"/>
        <v>8.3333333333333329E-2</v>
      </c>
      <c r="J17" s="42"/>
      <c r="K17" s="61">
        <v>1</v>
      </c>
      <c r="L17" s="72">
        <f t="shared" si="2"/>
        <v>8.3333333333333329E-2</v>
      </c>
      <c r="M17" s="42"/>
      <c r="N17" s="61">
        <v>1</v>
      </c>
      <c r="O17" s="72">
        <f t="shared" si="3"/>
        <v>8.3333333333333329E-2</v>
      </c>
      <c r="P17" s="42"/>
      <c r="Q17" s="61">
        <v>1</v>
      </c>
      <c r="R17" s="72">
        <f t="shared" si="4"/>
        <v>8.3333333333333329E-2</v>
      </c>
      <c r="S17" s="42"/>
      <c r="T17" s="61">
        <v>1</v>
      </c>
      <c r="U17" s="72">
        <f t="shared" si="5"/>
        <v>8.3333333333333329E-2</v>
      </c>
      <c r="V17" s="42"/>
      <c r="W17" s="61">
        <v>1</v>
      </c>
      <c r="X17" s="72">
        <f t="shared" si="6"/>
        <v>8.3333333333333329E-2</v>
      </c>
      <c r="Y17" s="42"/>
      <c r="Z17" s="61">
        <v>1</v>
      </c>
      <c r="AA17" s="72">
        <f t="shared" si="7"/>
        <v>8.3333333333333329E-2</v>
      </c>
      <c r="AB17" s="42"/>
      <c r="AC17" s="61">
        <v>1</v>
      </c>
      <c r="AD17" s="72">
        <f t="shared" si="8"/>
        <v>8.3333333333333329E-2</v>
      </c>
      <c r="AE17" s="42"/>
      <c r="AF17" s="61">
        <v>1</v>
      </c>
      <c r="AG17" s="72">
        <f t="shared" si="9"/>
        <v>8.3333333333333329E-2</v>
      </c>
      <c r="AH17" s="42"/>
      <c r="AI17" s="61">
        <v>1</v>
      </c>
      <c r="AJ17" s="72">
        <f t="shared" si="10"/>
        <v>8.3333333333333329E-2</v>
      </c>
      <c r="AK17" s="42"/>
      <c r="AL17" s="61">
        <v>1</v>
      </c>
      <c r="AM17" s="72">
        <f t="shared" si="11"/>
        <v>8.3333333333333329E-2</v>
      </c>
      <c r="AN17" s="42"/>
      <c r="AO17" s="42"/>
      <c r="AP17" s="67">
        <f t="shared" si="13"/>
        <v>12</v>
      </c>
      <c r="AQ17" s="69">
        <f t="shared" si="12"/>
        <v>8.3333333333333329E-2</v>
      </c>
      <c r="AR17" s="42"/>
      <c r="AS17" s="42"/>
      <c r="AT17" s="42"/>
      <c r="AU17" s="43"/>
      <c r="AV17" s="43"/>
      <c r="AW17" s="43"/>
      <c r="AX17" s="43"/>
      <c r="AY17" s="43"/>
      <c r="AZ17" s="43"/>
      <c r="BA17" s="43"/>
      <c r="BB17" s="43"/>
      <c r="BC17" s="43"/>
    </row>
    <row r="18" spans="2:55">
      <c r="B18" s="40">
        <v>7330</v>
      </c>
      <c r="C18" s="41" t="s">
        <v>67</v>
      </c>
      <c r="D18" s="2"/>
      <c r="E18" s="64">
        <v>1</v>
      </c>
      <c r="F18" s="72">
        <f t="shared" si="0"/>
        <v>8.3333333333333329E-2</v>
      </c>
      <c r="G18" s="2"/>
      <c r="H18" s="61">
        <v>1</v>
      </c>
      <c r="I18" s="72">
        <f t="shared" si="1"/>
        <v>8.3333333333333329E-2</v>
      </c>
      <c r="J18" s="42"/>
      <c r="K18" s="61">
        <v>1</v>
      </c>
      <c r="L18" s="72">
        <f t="shared" si="2"/>
        <v>8.3333333333333329E-2</v>
      </c>
      <c r="M18" s="42"/>
      <c r="N18" s="61">
        <v>1</v>
      </c>
      <c r="O18" s="72">
        <f t="shared" si="3"/>
        <v>8.3333333333333329E-2</v>
      </c>
      <c r="P18" s="42"/>
      <c r="Q18" s="61">
        <v>1</v>
      </c>
      <c r="R18" s="72">
        <f t="shared" si="4"/>
        <v>8.3333333333333329E-2</v>
      </c>
      <c r="S18" s="42"/>
      <c r="T18" s="61">
        <v>1</v>
      </c>
      <c r="U18" s="72">
        <f t="shared" si="5"/>
        <v>8.3333333333333329E-2</v>
      </c>
      <c r="V18" s="42"/>
      <c r="W18" s="61">
        <v>1</v>
      </c>
      <c r="X18" s="72">
        <f t="shared" si="6"/>
        <v>8.3333333333333329E-2</v>
      </c>
      <c r="Y18" s="42"/>
      <c r="Z18" s="61">
        <v>1</v>
      </c>
      <c r="AA18" s="72">
        <f t="shared" si="7"/>
        <v>8.3333333333333329E-2</v>
      </c>
      <c r="AB18" s="42"/>
      <c r="AC18" s="61">
        <v>1</v>
      </c>
      <c r="AD18" s="72">
        <f t="shared" si="8"/>
        <v>8.3333333333333329E-2</v>
      </c>
      <c r="AE18" s="42"/>
      <c r="AF18" s="61">
        <v>1</v>
      </c>
      <c r="AG18" s="72">
        <f t="shared" si="9"/>
        <v>8.3333333333333329E-2</v>
      </c>
      <c r="AH18" s="42"/>
      <c r="AI18" s="61">
        <v>1</v>
      </c>
      <c r="AJ18" s="72">
        <f t="shared" si="10"/>
        <v>8.3333333333333329E-2</v>
      </c>
      <c r="AK18" s="42"/>
      <c r="AL18" s="61">
        <v>1</v>
      </c>
      <c r="AM18" s="72">
        <f t="shared" si="11"/>
        <v>8.3333333333333329E-2</v>
      </c>
      <c r="AN18" s="42"/>
      <c r="AO18" s="42"/>
      <c r="AP18" s="67">
        <f t="shared" si="13"/>
        <v>12</v>
      </c>
      <c r="AQ18" s="69">
        <f t="shared" si="12"/>
        <v>8.3333333333333329E-2</v>
      </c>
      <c r="AR18" s="42"/>
      <c r="AS18" s="45"/>
      <c r="AT18" s="42"/>
      <c r="AU18" s="43"/>
      <c r="AV18" s="43"/>
      <c r="AW18" s="43"/>
      <c r="AX18" s="43"/>
      <c r="AY18" s="43"/>
      <c r="AZ18" s="43"/>
      <c r="BA18" s="43"/>
      <c r="BB18" s="43"/>
      <c r="BC18" s="43"/>
    </row>
    <row r="19" spans="2:55">
      <c r="B19" s="40">
        <v>7335</v>
      </c>
      <c r="C19" s="41" t="s">
        <v>68</v>
      </c>
      <c r="D19" s="2"/>
      <c r="E19" s="64">
        <v>1</v>
      </c>
      <c r="F19" s="72">
        <f t="shared" si="0"/>
        <v>8.3333333333333329E-2</v>
      </c>
      <c r="G19" s="2"/>
      <c r="H19" s="61">
        <v>1</v>
      </c>
      <c r="I19" s="72">
        <f t="shared" si="1"/>
        <v>8.3333333333333329E-2</v>
      </c>
      <c r="J19" s="42"/>
      <c r="K19" s="61">
        <v>1</v>
      </c>
      <c r="L19" s="72">
        <f t="shared" si="2"/>
        <v>8.3333333333333329E-2</v>
      </c>
      <c r="M19" s="42"/>
      <c r="N19" s="61">
        <v>1</v>
      </c>
      <c r="O19" s="72">
        <f t="shared" si="3"/>
        <v>8.3333333333333329E-2</v>
      </c>
      <c r="P19" s="42"/>
      <c r="Q19" s="61">
        <v>1</v>
      </c>
      <c r="R19" s="72">
        <f t="shared" si="4"/>
        <v>8.3333333333333329E-2</v>
      </c>
      <c r="S19" s="42"/>
      <c r="T19" s="61">
        <v>1</v>
      </c>
      <c r="U19" s="72">
        <f t="shared" si="5"/>
        <v>8.3333333333333329E-2</v>
      </c>
      <c r="V19" s="42"/>
      <c r="W19" s="61">
        <v>1</v>
      </c>
      <c r="X19" s="72">
        <f t="shared" si="6"/>
        <v>8.3333333333333329E-2</v>
      </c>
      <c r="Y19" s="42"/>
      <c r="Z19" s="61">
        <v>1</v>
      </c>
      <c r="AA19" s="72">
        <f t="shared" si="7"/>
        <v>8.3333333333333329E-2</v>
      </c>
      <c r="AB19" s="42"/>
      <c r="AC19" s="61">
        <v>1</v>
      </c>
      <c r="AD19" s="72">
        <f t="shared" si="8"/>
        <v>8.3333333333333329E-2</v>
      </c>
      <c r="AE19" s="42"/>
      <c r="AF19" s="61">
        <v>1</v>
      </c>
      <c r="AG19" s="72">
        <f t="shared" si="9"/>
        <v>8.3333333333333329E-2</v>
      </c>
      <c r="AH19" s="42"/>
      <c r="AI19" s="61">
        <v>1</v>
      </c>
      <c r="AJ19" s="72">
        <f t="shared" si="10"/>
        <v>8.3333333333333329E-2</v>
      </c>
      <c r="AK19" s="42"/>
      <c r="AL19" s="61">
        <v>1</v>
      </c>
      <c r="AM19" s="72">
        <f t="shared" si="11"/>
        <v>8.3333333333333329E-2</v>
      </c>
      <c r="AN19" s="42"/>
      <c r="AO19" s="42"/>
      <c r="AP19" s="67">
        <f t="shared" si="13"/>
        <v>12</v>
      </c>
      <c r="AQ19" s="69">
        <f t="shared" si="12"/>
        <v>8.3333333333333329E-2</v>
      </c>
      <c r="AR19" s="42"/>
      <c r="AS19" s="42"/>
      <c r="AT19" s="42"/>
      <c r="AU19" s="43"/>
      <c r="AV19" s="43"/>
      <c r="AW19" s="43"/>
      <c r="AX19" s="43"/>
      <c r="AY19" s="43"/>
      <c r="AZ19" s="43"/>
      <c r="BA19" s="43"/>
      <c r="BB19" s="43"/>
      <c r="BC19" s="43"/>
    </row>
    <row r="20" spans="2:55">
      <c r="B20" s="40">
        <v>7340</v>
      </c>
      <c r="C20" s="41" t="s">
        <v>69</v>
      </c>
      <c r="D20" s="2"/>
      <c r="E20" s="64">
        <v>1</v>
      </c>
      <c r="F20" s="72">
        <f t="shared" si="0"/>
        <v>8.3333333333333329E-2</v>
      </c>
      <c r="G20" s="2"/>
      <c r="H20" s="61">
        <v>1</v>
      </c>
      <c r="I20" s="72">
        <f t="shared" si="1"/>
        <v>8.3333333333333329E-2</v>
      </c>
      <c r="J20" s="42"/>
      <c r="K20" s="61">
        <v>1</v>
      </c>
      <c r="L20" s="72">
        <f t="shared" si="2"/>
        <v>8.3333333333333329E-2</v>
      </c>
      <c r="M20" s="42"/>
      <c r="N20" s="61">
        <v>1</v>
      </c>
      <c r="O20" s="72">
        <f t="shared" si="3"/>
        <v>8.3333333333333329E-2</v>
      </c>
      <c r="P20" s="42"/>
      <c r="Q20" s="61">
        <v>1</v>
      </c>
      <c r="R20" s="72">
        <f t="shared" si="4"/>
        <v>8.3333333333333329E-2</v>
      </c>
      <c r="S20" s="42"/>
      <c r="T20" s="61">
        <v>1</v>
      </c>
      <c r="U20" s="72">
        <f t="shared" si="5"/>
        <v>8.3333333333333329E-2</v>
      </c>
      <c r="V20" s="42"/>
      <c r="W20" s="61">
        <v>1</v>
      </c>
      <c r="X20" s="72">
        <f t="shared" si="6"/>
        <v>8.3333333333333329E-2</v>
      </c>
      <c r="Y20" s="42"/>
      <c r="Z20" s="61">
        <v>1</v>
      </c>
      <c r="AA20" s="72">
        <f t="shared" si="7"/>
        <v>8.3333333333333329E-2</v>
      </c>
      <c r="AB20" s="42"/>
      <c r="AC20" s="61">
        <v>1</v>
      </c>
      <c r="AD20" s="72">
        <f t="shared" si="8"/>
        <v>8.3333333333333329E-2</v>
      </c>
      <c r="AE20" s="42"/>
      <c r="AF20" s="61">
        <v>1</v>
      </c>
      <c r="AG20" s="72">
        <f t="shared" si="9"/>
        <v>8.3333333333333329E-2</v>
      </c>
      <c r="AH20" s="42"/>
      <c r="AI20" s="61">
        <v>1</v>
      </c>
      <c r="AJ20" s="72">
        <f t="shared" si="10"/>
        <v>8.3333333333333329E-2</v>
      </c>
      <c r="AK20" s="42"/>
      <c r="AL20" s="61">
        <v>1</v>
      </c>
      <c r="AM20" s="72">
        <f t="shared" si="11"/>
        <v>8.3333333333333329E-2</v>
      </c>
      <c r="AN20" s="42"/>
      <c r="AO20" s="42"/>
      <c r="AP20" s="67">
        <f t="shared" si="13"/>
        <v>12</v>
      </c>
      <c r="AQ20" s="69">
        <f t="shared" si="12"/>
        <v>8.3333333333333329E-2</v>
      </c>
      <c r="AR20" s="42"/>
      <c r="AS20" s="42"/>
      <c r="AT20" s="42"/>
      <c r="AU20" s="43"/>
      <c r="AV20" s="43"/>
      <c r="AW20" s="43"/>
      <c r="AX20" s="43"/>
      <c r="AY20" s="43"/>
      <c r="AZ20" s="43"/>
      <c r="BA20" s="43"/>
      <c r="BB20" s="43"/>
      <c r="BC20" s="43"/>
    </row>
    <row r="21" spans="2:55">
      <c r="B21" s="40">
        <v>7345</v>
      </c>
      <c r="C21" s="41" t="s">
        <v>70</v>
      </c>
      <c r="D21" s="2"/>
      <c r="E21" s="64">
        <v>1</v>
      </c>
      <c r="F21" s="72">
        <f t="shared" si="0"/>
        <v>8.3333333333333329E-2</v>
      </c>
      <c r="G21" s="2"/>
      <c r="H21" s="61">
        <v>1</v>
      </c>
      <c r="I21" s="72">
        <f t="shared" si="1"/>
        <v>8.3333333333333329E-2</v>
      </c>
      <c r="J21" s="42"/>
      <c r="K21" s="61">
        <v>1</v>
      </c>
      <c r="L21" s="72">
        <f t="shared" si="2"/>
        <v>8.3333333333333329E-2</v>
      </c>
      <c r="M21" s="42"/>
      <c r="N21" s="61">
        <v>1</v>
      </c>
      <c r="O21" s="72">
        <f t="shared" si="3"/>
        <v>8.3333333333333329E-2</v>
      </c>
      <c r="P21" s="42"/>
      <c r="Q21" s="61">
        <v>1</v>
      </c>
      <c r="R21" s="72">
        <f t="shared" si="4"/>
        <v>8.3333333333333329E-2</v>
      </c>
      <c r="S21" s="42"/>
      <c r="T21" s="61">
        <v>1</v>
      </c>
      <c r="U21" s="72">
        <f t="shared" si="5"/>
        <v>8.3333333333333329E-2</v>
      </c>
      <c r="V21" s="42"/>
      <c r="W21" s="61">
        <v>1</v>
      </c>
      <c r="X21" s="72">
        <f t="shared" si="6"/>
        <v>8.3333333333333329E-2</v>
      </c>
      <c r="Y21" s="42"/>
      <c r="Z21" s="61">
        <v>1</v>
      </c>
      <c r="AA21" s="72">
        <f t="shared" si="7"/>
        <v>8.3333333333333329E-2</v>
      </c>
      <c r="AB21" s="42"/>
      <c r="AC21" s="61">
        <v>1</v>
      </c>
      <c r="AD21" s="72">
        <f t="shared" si="8"/>
        <v>8.3333333333333329E-2</v>
      </c>
      <c r="AE21" s="42"/>
      <c r="AF21" s="61">
        <v>1</v>
      </c>
      <c r="AG21" s="72">
        <f t="shared" si="9"/>
        <v>8.3333333333333329E-2</v>
      </c>
      <c r="AH21" s="42"/>
      <c r="AI21" s="61">
        <v>1</v>
      </c>
      <c r="AJ21" s="72">
        <f t="shared" si="10"/>
        <v>8.3333333333333329E-2</v>
      </c>
      <c r="AK21" s="42"/>
      <c r="AL21" s="61">
        <v>1</v>
      </c>
      <c r="AM21" s="72">
        <f t="shared" si="11"/>
        <v>8.3333333333333329E-2</v>
      </c>
      <c r="AN21" s="42"/>
      <c r="AO21" s="42"/>
      <c r="AP21" s="67">
        <f t="shared" si="13"/>
        <v>12</v>
      </c>
      <c r="AQ21" s="69">
        <f t="shared" si="12"/>
        <v>8.3333333333333329E-2</v>
      </c>
      <c r="AR21" s="42"/>
      <c r="AS21" s="42"/>
      <c r="AT21" s="42"/>
      <c r="AU21" s="43"/>
      <c r="AV21" s="43"/>
      <c r="AW21" s="43"/>
      <c r="AX21" s="43"/>
      <c r="AY21" s="43"/>
      <c r="AZ21" s="43"/>
      <c r="BA21" s="43"/>
      <c r="BB21" s="43"/>
      <c r="BC21" s="43"/>
    </row>
    <row r="22" spans="2:55">
      <c r="B22" s="40">
        <v>7350</v>
      </c>
      <c r="C22" s="41" t="s">
        <v>71</v>
      </c>
      <c r="D22" s="2"/>
      <c r="E22" s="64">
        <v>1</v>
      </c>
      <c r="F22" s="72">
        <f t="shared" si="0"/>
        <v>8.3333333333333329E-2</v>
      </c>
      <c r="G22" s="2"/>
      <c r="H22" s="61">
        <v>1</v>
      </c>
      <c r="I22" s="72">
        <f t="shared" si="1"/>
        <v>8.3333333333333329E-2</v>
      </c>
      <c r="J22" s="42"/>
      <c r="K22" s="61">
        <v>1</v>
      </c>
      <c r="L22" s="72">
        <f t="shared" si="2"/>
        <v>8.3333333333333329E-2</v>
      </c>
      <c r="M22" s="42"/>
      <c r="N22" s="61">
        <v>1</v>
      </c>
      <c r="O22" s="72">
        <f t="shared" si="3"/>
        <v>8.3333333333333329E-2</v>
      </c>
      <c r="P22" s="42"/>
      <c r="Q22" s="61">
        <v>1</v>
      </c>
      <c r="R22" s="72">
        <f t="shared" si="4"/>
        <v>8.3333333333333329E-2</v>
      </c>
      <c r="S22" s="42"/>
      <c r="T22" s="61">
        <v>1</v>
      </c>
      <c r="U22" s="72">
        <f t="shared" si="5"/>
        <v>8.3333333333333329E-2</v>
      </c>
      <c r="V22" s="42"/>
      <c r="W22" s="61">
        <v>1</v>
      </c>
      <c r="X22" s="72">
        <f t="shared" si="6"/>
        <v>8.3333333333333329E-2</v>
      </c>
      <c r="Y22" s="42"/>
      <c r="Z22" s="61">
        <v>1</v>
      </c>
      <c r="AA22" s="72">
        <f t="shared" si="7"/>
        <v>8.3333333333333329E-2</v>
      </c>
      <c r="AB22" s="42"/>
      <c r="AC22" s="61">
        <v>1</v>
      </c>
      <c r="AD22" s="72">
        <f t="shared" si="8"/>
        <v>8.3333333333333329E-2</v>
      </c>
      <c r="AE22" s="42"/>
      <c r="AF22" s="61">
        <v>1</v>
      </c>
      <c r="AG22" s="72">
        <f t="shared" si="9"/>
        <v>8.3333333333333329E-2</v>
      </c>
      <c r="AH22" s="42"/>
      <c r="AI22" s="61">
        <v>1</v>
      </c>
      <c r="AJ22" s="72">
        <f t="shared" si="10"/>
        <v>8.3333333333333329E-2</v>
      </c>
      <c r="AK22" s="42"/>
      <c r="AL22" s="61">
        <v>1</v>
      </c>
      <c r="AM22" s="72">
        <f t="shared" si="11"/>
        <v>8.3333333333333329E-2</v>
      </c>
      <c r="AN22" s="42"/>
      <c r="AO22" s="42"/>
      <c r="AP22" s="67">
        <f t="shared" si="13"/>
        <v>12</v>
      </c>
      <c r="AQ22" s="69">
        <f t="shared" si="12"/>
        <v>8.3333333333333329E-2</v>
      </c>
      <c r="AR22" s="42"/>
      <c r="AS22" s="42"/>
      <c r="AT22" s="42"/>
      <c r="AU22" s="43"/>
      <c r="AV22" s="43"/>
      <c r="AW22" s="43"/>
      <c r="AX22" s="43"/>
      <c r="AY22" s="43"/>
      <c r="AZ22" s="43"/>
      <c r="BA22" s="43"/>
      <c r="BB22" s="43"/>
      <c r="BC22" s="43"/>
    </row>
    <row r="23" spans="2:55">
      <c r="B23" s="40">
        <v>7360</v>
      </c>
      <c r="C23" s="41" t="s">
        <v>72</v>
      </c>
      <c r="D23" s="2"/>
      <c r="E23" s="64">
        <v>1</v>
      </c>
      <c r="F23" s="72">
        <f t="shared" si="0"/>
        <v>8.3333333333333329E-2</v>
      </c>
      <c r="G23" s="2"/>
      <c r="H23" s="61">
        <v>1</v>
      </c>
      <c r="I23" s="72">
        <f t="shared" si="1"/>
        <v>8.3333333333333329E-2</v>
      </c>
      <c r="J23" s="42"/>
      <c r="K23" s="61">
        <v>1</v>
      </c>
      <c r="L23" s="72">
        <f t="shared" si="2"/>
        <v>8.3333333333333329E-2</v>
      </c>
      <c r="M23" s="42"/>
      <c r="N23" s="61">
        <v>1</v>
      </c>
      <c r="O23" s="72">
        <f t="shared" si="3"/>
        <v>8.3333333333333329E-2</v>
      </c>
      <c r="P23" s="42"/>
      <c r="Q23" s="61">
        <v>1</v>
      </c>
      <c r="R23" s="72">
        <f t="shared" si="4"/>
        <v>8.3333333333333329E-2</v>
      </c>
      <c r="S23" s="42"/>
      <c r="T23" s="61">
        <v>1</v>
      </c>
      <c r="U23" s="72">
        <f t="shared" si="5"/>
        <v>8.3333333333333329E-2</v>
      </c>
      <c r="V23" s="42"/>
      <c r="W23" s="61">
        <v>1</v>
      </c>
      <c r="X23" s="72">
        <f t="shared" si="6"/>
        <v>8.3333333333333329E-2</v>
      </c>
      <c r="Y23" s="42"/>
      <c r="Z23" s="61">
        <v>1</v>
      </c>
      <c r="AA23" s="72">
        <f t="shared" si="7"/>
        <v>8.3333333333333329E-2</v>
      </c>
      <c r="AB23" s="42"/>
      <c r="AC23" s="61">
        <v>1</v>
      </c>
      <c r="AD23" s="72">
        <f t="shared" si="8"/>
        <v>8.3333333333333329E-2</v>
      </c>
      <c r="AE23" s="42"/>
      <c r="AF23" s="61">
        <v>1</v>
      </c>
      <c r="AG23" s="72">
        <f t="shared" si="9"/>
        <v>8.3333333333333329E-2</v>
      </c>
      <c r="AH23" s="42"/>
      <c r="AI23" s="61">
        <v>1</v>
      </c>
      <c r="AJ23" s="72">
        <f t="shared" si="10"/>
        <v>8.3333333333333329E-2</v>
      </c>
      <c r="AK23" s="42"/>
      <c r="AL23" s="61">
        <v>1</v>
      </c>
      <c r="AM23" s="72">
        <f t="shared" si="11"/>
        <v>8.3333333333333329E-2</v>
      </c>
      <c r="AN23" s="42"/>
      <c r="AO23" s="42"/>
      <c r="AP23" s="67">
        <f t="shared" si="13"/>
        <v>12</v>
      </c>
      <c r="AQ23" s="69">
        <f t="shared" si="12"/>
        <v>8.3333333333333329E-2</v>
      </c>
      <c r="AR23" s="42"/>
      <c r="AS23" s="42"/>
      <c r="AT23" s="42"/>
      <c r="AU23" s="43"/>
      <c r="AV23" s="43"/>
      <c r="AW23" s="43"/>
      <c r="AX23" s="43"/>
      <c r="AY23" s="43"/>
      <c r="AZ23" s="43"/>
      <c r="BA23" s="43"/>
      <c r="BB23" s="43"/>
      <c r="BC23" s="43"/>
    </row>
    <row r="24" spans="2:55">
      <c r="B24" s="40">
        <v>7399</v>
      </c>
      <c r="C24" s="41" t="s">
        <v>73</v>
      </c>
      <c r="D24" s="2"/>
      <c r="E24" s="64">
        <v>1</v>
      </c>
      <c r="F24" s="72">
        <f t="shared" si="0"/>
        <v>8.3333333333333329E-2</v>
      </c>
      <c r="G24" s="2"/>
      <c r="H24" s="61">
        <v>1</v>
      </c>
      <c r="I24" s="72">
        <f t="shared" si="1"/>
        <v>8.3333333333333329E-2</v>
      </c>
      <c r="J24" s="2"/>
      <c r="K24" s="61">
        <v>1</v>
      </c>
      <c r="L24" s="72">
        <f t="shared" si="2"/>
        <v>8.3333333333333329E-2</v>
      </c>
      <c r="M24" s="2"/>
      <c r="N24" s="61">
        <v>1</v>
      </c>
      <c r="O24" s="72">
        <f t="shared" si="3"/>
        <v>8.3333333333333329E-2</v>
      </c>
      <c r="P24" s="2"/>
      <c r="Q24" s="61">
        <v>1</v>
      </c>
      <c r="R24" s="72">
        <f t="shared" si="4"/>
        <v>8.3333333333333329E-2</v>
      </c>
      <c r="S24" s="2"/>
      <c r="T24" s="61">
        <v>1</v>
      </c>
      <c r="U24" s="72">
        <f t="shared" si="5"/>
        <v>8.3333333333333329E-2</v>
      </c>
      <c r="V24" s="2"/>
      <c r="W24" s="61">
        <v>1</v>
      </c>
      <c r="X24" s="72">
        <f t="shared" si="6"/>
        <v>8.3333333333333329E-2</v>
      </c>
      <c r="Y24" s="2"/>
      <c r="Z24" s="61">
        <v>1</v>
      </c>
      <c r="AA24" s="72">
        <f t="shared" si="7"/>
        <v>8.3333333333333329E-2</v>
      </c>
      <c r="AB24" s="2"/>
      <c r="AC24" s="61">
        <v>1</v>
      </c>
      <c r="AD24" s="72">
        <f t="shared" si="8"/>
        <v>8.3333333333333329E-2</v>
      </c>
      <c r="AE24" s="2"/>
      <c r="AF24" s="61">
        <v>1</v>
      </c>
      <c r="AG24" s="72">
        <f t="shared" si="9"/>
        <v>8.3333333333333329E-2</v>
      </c>
      <c r="AH24" s="2"/>
      <c r="AI24" s="61">
        <v>1</v>
      </c>
      <c r="AJ24" s="72">
        <f t="shared" si="10"/>
        <v>8.3333333333333329E-2</v>
      </c>
      <c r="AK24" s="2"/>
      <c r="AL24" s="61">
        <v>1</v>
      </c>
      <c r="AM24" s="72">
        <f t="shared" si="11"/>
        <v>8.3333333333333329E-2</v>
      </c>
      <c r="AN24" s="2"/>
      <c r="AO24" s="2"/>
      <c r="AP24" s="67">
        <f t="shared" si="13"/>
        <v>12</v>
      </c>
      <c r="AQ24" s="69">
        <f t="shared" si="12"/>
        <v>8.3333333333333329E-2</v>
      </c>
      <c r="AR24" s="2"/>
      <c r="AS24" s="2"/>
      <c r="AT24" s="2"/>
    </row>
    <row r="25" spans="2:55" ht="13" thickBot="1">
      <c r="B25" s="94" t="s">
        <v>0</v>
      </c>
      <c r="C25" s="95"/>
      <c r="D25" s="2"/>
      <c r="E25" s="96" t="s">
        <v>0</v>
      </c>
      <c r="F25" s="97" t="s">
        <v>0</v>
      </c>
      <c r="G25" s="2"/>
      <c r="H25" s="96" t="s">
        <v>0</v>
      </c>
      <c r="I25" s="97" t="s">
        <v>0</v>
      </c>
      <c r="J25" s="2"/>
      <c r="K25" s="96" t="s">
        <v>0</v>
      </c>
      <c r="L25" s="97" t="s">
        <v>0</v>
      </c>
      <c r="M25" s="2"/>
      <c r="N25" s="96" t="s">
        <v>0</v>
      </c>
      <c r="O25" s="97" t="s">
        <v>0</v>
      </c>
      <c r="P25" s="2"/>
      <c r="Q25" s="96" t="s">
        <v>0</v>
      </c>
      <c r="R25" s="97" t="s">
        <v>0</v>
      </c>
      <c r="S25" s="98"/>
      <c r="T25" s="96" t="s">
        <v>0</v>
      </c>
      <c r="U25" s="97" t="s">
        <v>0</v>
      </c>
      <c r="V25" s="2"/>
      <c r="W25" s="96" t="s">
        <v>0</v>
      </c>
      <c r="X25" s="97" t="s">
        <v>0</v>
      </c>
      <c r="Y25" s="2"/>
      <c r="Z25" s="96" t="s">
        <v>0</v>
      </c>
      <c r="AA25" s="97" t="s">
        <v>0</v>
      </c>
      <c r="AB25" s="2"/>
      <c r="AC25" s="96" t="s">
        <v>0</v>
      </c>
      <c r="AD25" s="97" t="s">
        <v>0</v>
      </c>
      <c r="AE25" s="2"/>
      <c r="AF25" s="96" t="s">
        <v>0</v>
      </c>
      <c r="AG25" s="97" t="str">
        <f>+AD25</f>
        <v xml:space="preserve"> </v>
      </c>
      <c r="AH25" s="2"/>
      <c r="AI25" s="96" t="s">
        <v>0</v>
      </c>
      <c r="AJ25" s="97" t="str">
        <f>+AG25</f>
        <v xml:space="preserve"> </v>
      </c>
      <c r="AK25" s="2"/>
      <c r="AL25" s="96" t="s">
        <v>0</v>
      </c>
      <c r="AM25" s="97" t="str">
        <f>+AJ25</f>
        <v xml:space="preserve"> </v>
      </c>
      <c r="AN25" s="2"/>
      <c r="AO25" s="2"/>
      <c r="AP25" s="67" t="s">
        <v>0</v>
      </c>
      <c r="AQ25" s="99" t="s">
        <v>0</v>
      </c>
      <c r="AR25" s="2"/>
      <c r="AS25" s="2"/>
      <c r="AT25" s="2"/>
    </row>
    <row r="26" spans="2:55" ht="14" thickTop="1" thickBot="1">
      <c r="B26" s="46">
        <v>7300</v>
      </c>
      <c r="C26" s="47" t="s">
        <v>74</v>
      </c>
      <c r="D26" s="48"/>
      <c r="E26" s="63">
        <f>SUM(E13:E24)</f>
        <v>12</v>
      </c>
      <c r="F26" s="49">
        <f>SUM(F13:F24)</f>
        <v>1</v>
      </c>
      <c r="G26" s="48"/>
      <c r="H26" s="63">
        <f>SUM(H13:H24)</f>
        <v>12</v>
      </c>
      <c r="I26" s="49">
        <f>SUM(I13:I24)</f>
        <v>1</v>
      </c>
      <c r="J26" s="48"/>
      <c r="K26" s="63">
        <f>SUM(K13:K24)</f>
        <v>12</v>
      </c>
      <c r="L26" s="49">
        <f>SUM(L13:L24)</f>
        <v>1</v>
      </c>
      <c r="M26" s="48"/>
      <c r="N26" s="63">
        <f>SUM(N13:N24)</f>
        <v>12</v>
      </c>
      <c r="O26" s="49">
        <f>SUM(O13:O24)</f>
        <v>1</v>
      </c>
      <c r="P26" s="48"/>
      <c r="Q26" s="63">
        <f>SUM(Q13:Q24)</f>
        <v>12</v>
      </c>
      <c r="R26" s="49">
        <f>SUM(R13:R24)</f>
        <v>1</v>
      </c>
      <c r="S26" s="48"/>
      <c r="T26" s="63">
        <f>SUM(T13:T24)</f>
        <v>12</v>
      </c>
      <c r="U26" s="49">
        <f>SUM(U13:U24)</f>
        <v>1</v>
      </c>
      <c r="V26" s="48"/>
      <c r="W26" s="63">
        <f>SUM(W13:W24)</f>
        <v>12</v>
      </c>
      <c r="X26" s="49">
        <f>SUM(X13:X24)</f>
        <v>1</v>
      </c>
      <c r="Y26" s="48"/>
      <c r="Z26" s="63">
        <f>SUM(Z13:Z24)</f>
        <v>12</v>
      </c>
      <c r="AA26" s="49">
        <f>SUM(AA13:AA24)</f>
        <v>1</v>
      </c>
      <c r="AB26" s="48"/>
      <c r="AC26" s="63">
        <f>SUM(AC13:AC24)</f>
        <v>12</v>
      </c>
      <c r="AD26" s="49">
        <f>SUM(AD13:AD24)</f>
        <v>1</v>
      </c>
      <c r="AE26" s="48"/>
      <c r="AF26" s="63">
        <f>SUM(AF13:AF24)</f>
        <v>12</v>
      </c>
      <c r="AG26" s="49">
        <f>SUM(AG13:AG24)</f>
        <v>1</v>
      </c>
      <c r="AH26" s="48"/>
      <c r="AI26" s="63">
        <f>SUM(AI13:AI24)</f>
        <v>12</v>
      </c>
      <c r="AJ26" s="49">
        <f>SUM(AJ13:AJ24)</f>
        <v>1</v>
      </c>
      <c r="AK26" s="48"/>
      <c r="AL26" s="63">
        <f>SUM(AL13:AL24)</f>
        <v>12</v>
      </c>
      <c r="AM26" s="49">
        <f>SUM(AM13:AM24)</f>
        <v>1</v>
      </c>
      <c r="AN26" s="48"/>
      <c r="AO26" s="48"/>
      <c r="AP26" s="63">
        <f>SUM(AP13:AP24)</f>
        <v>144</v>
      </c>
      <c r="AQ26" s="49">
        <f>SUM(AQ13:AQ24)</f>
        <v>1</v>
      </c>
      <c r="AR26" s="48"/>
      <c r="AS26" s="48"/>
      <c r="AT26" s="48"/>
      <c r="AU26" s="28"/>
    </row>
    <row r="27" spans="2:55" ht="13" thickTop="1">
      <c r="D27"/>
      <c r="G27"/>
      <c r="J27"/>
      <c r="L27" s="70"/>
      <c r="M27"/>
      <c r="O27" s="70"/>
      <c r="P27"/>
      <c r="R27" s="70"/>
      <c r="S27"/>
      <c r="U27" s="70"/>
      <c r="V27"/>
      <c r="X27" s="70"/>
      <c r="Y27"/>
      <c r="AA27" s="70"/>
      <c r="AB27"/>
      <c r="AD27" s="70"/>
      <c r="AE27"/>
      <c r="AG27" s="70"/>
      <c r="AH27"/>
      <c r="AJ27" s="70"/>
      <c r="AK27"/>
      <c r="AM27" s="70"/>
      <c r="AN27"/>
      <c r="AO27"/>
      <c r="AQ27" s="70"/>
      <c r="AR27"/>
    </row>
    <row r="28" spans="2:55">
      <c r="D28"/>
      <c r="G28"/>
      <c r="J28"/>
      <c r="M28"/>
      <c r="P28"/>
      <c r="R28" s="70"/>
      <c r="S28"/>
      <c r="U28" s="70"/>
      <c r="V28"/>
      <c r="X28" s="70"/>
      <c r="Y28"/>
      <c r="AB28"/>
      <c r="AD28" s="70"/>
      <c r="AE28"/>
      <c r="AG28" s="70"/>
      <c r="AH28"/>
      <c r="AJ28" s="70"/>
      <c r="AK28"/>
      <c r="AM28" s="70"/>
      <c r="AN28"/>
      <c r="AO28"/>
      <c r="AR28"/>
    </row>
    <row r="29" spans="2:55">
      <c r="D29"/>
      <c r="G29"/>
      <c r="J29"/>
      <c r="M29"/>
      <c r="P29"/>
      <c r="S29"/>
      <c r="U29" s="70"/>
      <c r="V29"/>
      <c r="Y29"/>
      <c r="AB29"/>
      <c r="AE29"/>
      <c r="AG29" s="70"/>
      <c r="AH29"/>
      <c r="AJ29" s="70"/>
      <c r="AK29"/>
      <c r="AM29" s="70"/>
      <c r="AN29"/>
      <c r="AO29"/>
      <c r="AR29"/>
    </row>
    <row r="30" spans="2:55">
      <c r="C30" t="s">
        <v>0</v>
      </c>
      <c r="D30"/>
      <c r="E30" t="s">
        <v>0</v>
      </c>
      <c r="G30" t="s">
        <v>0</v>
      </c>
      <c r="H30" t="s">
        <v>0</v>
      </c>
      <c r="J30"/>
      <c r="M30"/>
      <c r="P30"/>
      <c r="S30"/>
      <c r="U30" s="70"/>
      <c r="V30"/>
      <c r="Y30"/>
      <c r="AB30"/>
      <c r="AE30"/>
      <c r="AG30" s="70"/>
      <c r="AH30"/>
      <c r="AJ30" s="70"/>
      <c r="AK30"/>
      <c r="AM30" s="70"/>
      <c r="AN30"/>
      <c r="AO30"/>
      <c r="AR30"/>
    </row>
    <row r="31" spans="2:55">
      <c r="D31"/>
      <c r="G31"/>
      <c r="H31" t="s">
        <v>0</v>
      </c>
      <c r="J31"/>
      <c r="M31"/>
      <c r="P31"/>
      <c r="S31"/>
      <c r="V31"/>
      <c r="Y31"/>
      <c r="AB31"/>
      <c r="AE31"/>
      <c r="AG31" s="70"/>
      <c r="AH31"/>
      <c r="AJ31" s="70"/>
      <c r="AK31"/>
      <c r="AM31" s="70"/>
      <c r="AN31"/>
      <c r="AO31"/>
      <c r="AR31"/>
    </row>
    <row r="32" spans="2:55">
      <c r="D32"/>
      <c r="G32"/>
      <c r="H32" t="s">
        <v>0</v>
      </c>
      <c r="J32"/>
      <c r="M32"/>
      <c r="P32"/>
      <c r="S32"/>
      <c r="V32"/>
      <c r="Y32"/>
      <c r="AB32"/>
      <c r="AE32"/>
      <c r="AH32"/>
      <c r="AK32"/>
      <c r="AM32" s="70"/>
      <c r="AN32"/>
      <c r="AO32"/>
      <c r="AR32"/>
    </row>
    <row r="33" spans="2:69">
      <c r="D33"/>
      <c r="G33"/>
      <c r="H33" t="s">
        <v>0</v>
      </c>
      <c r="J33"/>
      <c r="M33"/>
      <c r="P33"/>
      <c r="S33"/>
      <c r="V33"/>
      <c r="Y33"/>
      <c r="AB33"/>
      <c r="AE33"/>
      <c r="AH33"/>
      <c r="AK33"/>
      <c r="AN33"/>
      <c r="AO33"/>
      <c r="AR33"/>
      <c r="BB33" s="7"/>
      <c r="BC33" s="7"/>
      <c r="BD33" s="7"/>
      <c r="BE33" s="7"/>
      <c r="BF33" s="7"/>
      <c r="BG33" s="7"/>
      <c r="BH33" s="7"/>
      <c r="BI33" s="7"/>
      <c r="BJ33" s="7"/>
      <c r="BK33" s="7"/>
      <c r="BL33" s="7"/>
      <c r="BM33" s="7"/>
      <c r="BN33" s="7"/>
      <c r="BO33" s="7"/>
      <c r="BP33" s="7"/>
      <c r="BQ33" s="7"/>
    </row>
    <row r="34" spans="2:69">
      <c r="D34"/>
      <c r="G34"/>
      <c r="H34" t="s">
        <v>0</v>
      </c>
      <c r="J34"/>
      <c r="M34"/>
      <c r="P34"/>
      <c r="S34"/>
      <c r="V34"/>
      <c r="Y34"/>
      <c r="AB34"/>
      <c r="AE34"/>
      <c r="AH34"/>
      <c r="AK34"/>
      <c r="AN34"/>
      <c r="AO34"/>
      <c r="AR34"/>
    </row>
    <row r="35" spans="2:69">
      <c r="D35"/>
      <c r="G35"/>
      <c r="H35" t="s">
        <v>0</v>
      </c>
      <c r="J35"/>
      <c r="M35"/>
      <c r="P35"/>
      <c r="S35"/>
      <c r="V35"/>
      <c r="Y35"/>
      <c r="AB35"/>
      <c r="AE35"/>
      <c r="AH35"/>
      <c r="AK35"/>
      <c r="AN35"/>
      <c r="AO35"/>
      <c r="AR35"/>
    </row>
    <row r="36" spans="2:69">
      <c r="D36"/>
      <c r="G36"/>
      <c r="J36"/>
      <c r="M36"/>
      <c r="P36"/>
      <c r="S36"/>
      <c r="V36"/>
      <c r="Y36"/>
      <c r="AB36"/>
      <c r="AE36"/>
      <c r="AH36"/>
      <c r="AK36"/>
      <c r="AN36"/>
      <c r="AO36"/>
      <c r="AR36"/>
    </row>
    <row r="37" spans="2:69">
      <c r="D37"/>
      <c r="G37"/>
      <c r="J37"/>
      <c r="M37"/>
      <c r="P37"/>
      <c r="S37"/>
      <c r="V37"/>
      <c r="Y37"/>
      <c r="AB37"/>
      <c r="AE37"/>
      <c r="AH37"/>
      <c r="AK37"/>
      <c r="AN37"/>
      <c r="AO37"/>
      <c r="AR37"/>
    </row>
    <row r="38" spans="2:69">
      <c r="D38"/>
      <c r="G38"/>
      <c r="J38"/>
      <c r="M38"/>
      <c r="P38"/>
      <c r="S38"/>
      <c r="V38"/>
      <c r="Y38"/>
      <c r="AB38"/>
      <c r="AE38"/>
      <c r="AH38"/>
      <c r="AK38"/>
      <c r="AN38"/>
      <c r="AO38"/>
      <c r="AR38"/>
    </row>
    <row r="39" spans="2:69">
      <c r="D39"/>
      <c r="G39"/>
      <c r="J39"/>
      <c r="M39"/>
      <c r="P39"/>
      <c r="S39"/>
      <c r="V39"/>
      <c r="Y39"/>
      <c r="AB39"/>
      <c r="AE39"/>
      <c r="AH39"/>
      <c r="AK39"/>
      <c r="AN39"/>
      <c r="AO39"/>
      <c r="AR39"/>
    </row>
    <row r="40" spans="2:69">
      <c r="D40"/>
      <c r="G40"/>
      <c r="J40"/>
      <c r="M40"/>
      <c r="P40"/>
      <c r="S40"/>
      <c r="V40"/>
      <c r="Y40"/>
      <c r="AB40"/>
      <c r="AE40"/>
      <c r="AH40"/>
      <c r="AK40"/>
      <c r="AN40"/>
      <c r="AO40"/>
      <c r="AR40"/>
    </row>
    <row r="41" spans="2:69">
      <c r="D41"/>
      <c r="G41"/>
      <c r="J41"/>
      <c r="M41"/>
      <c r="P41"/>
      <c r="S41"/>
      <c r="V41"/>
      <c r="Y41"/>
      <c r="AB41"/>
      <c r="AE41"/>
      <c r="AH41"/>
      <c r="AK41"/>
      <c r="AN41"/>
      <c r="AO41"/>
      <c r="AR41"/>
    </row>
    <row r="42" spans="2:69">
      <c r="D42"/>
      <c r="G42"/>
      <c r="J42"/>
      <c r="M42"/>
      <c r="P42"/>
      <c r="S42"/>
      <c r="V42"/>
      <c r="Y42"/>
      <c r="AB42"/>
      <c r="AE42"/>
      <c r="AH42"/>
      <c r="AK42"/>
      <c r="AN42"/>
      <c r="AO42"/>
      <c r="AR42"/>
    </row>
    <row r="43" spans="2:69">
      <c r="D43"/>
      <c r="G43"/>
      <c r="J43"/>
      <c r="M43"/>
      <c r="P43"/>
      <c r="S43"/>
      <c r="V43"/>
      <c r="Y43"/>
      <c r="AB43"/>
      <c r="AE43"/>
      <c r="AH43"/>
      <c r="AK43"/>
      <c r="AN43"/>
      <c r="AO43"/>
      <c r="AR43"/>
    </row>
    <row r="44" spans="2:69">
      <c r="D44"/>
      <c r="G44"/>
      <c r="J44"/>
      <c r="M44"/>
      <c r="P44"/>
      <c r="S44"/>
      <c r="V44"/>
      <c r="Y44"/>
      <c r="AB44"/>
      <c r="AE44"/>
      <c r="AH44"/>
      <c r="AK44"/>
      <c r="AN44"/>
      <c r="AO44"/>
      <c r="AR44"/>
    </row>
    <row r="45" spans="2:69">
      <c r="B45" s="50"/>
      <c r="C45" s="50"/>
      <c r="D45" s="2"/>
      <c r="E45" s="50"/>
      <c r="F45" s="50"/>
      <c r="G45" s="2"/>
      <c r="H45" s="51"/>
      <c r="I45" s="50"/>
      <c r="J45" s="2"/>
      <c r="K45" s="50"/>
      <c r="L45" s="50"/>
      <c r="M45" s="2"/>
      <c r="N45" s="50"/>
      <c r="O45" s="50"/>
      <c r="P45" s="2"/>
      <c r="Q45" s="50"/>
      <c r="R45" s="50"/>
      <c r="S45" s="2"/>
      <c r="T45" s="50"/>
      <c r="U45" s="50"/>
      <c r="V45" s="2"/>
      <c r="W45" s="50"/>
      <c r="X45" s="50"/>
      <c r="Y45" s="2"/>
      <c r="Z45" s="50"/>
      <c r="AA45" s="50"/>
      <c r="AB45" s="2"/>
      <c r="AC45" s="50"/>
      <c r="AD45" s="50"/>
      <c r="AE45" s="2"/>
      <c r="AF45" s="50"/>
      <c r="AG45" s="50"/>
      <c r="AH45" s="2"/>
      <c r="AI45" s="50"/>
      <c r="AJ45" s="50"/>
      <c r="AK45" s="2"/>
      <c r="AL45" s="50"/>
      <c r="AM45" s="50"/>
      <c r="AN45" s="2"/>
      <c r="AO45" s="2"/>
      <c r="AP45" s="50"/>
      <c r="AQ45" s="50"/>
      <c r="AR45" s="2"/>
      <c r="AS45" s="50"/>
      <c r="AT45"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5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122" t="str">
        <f>+'Total des coûts d''exploitation'!B2:C2</f>
        <v>Restaurant Le 755 cuisine_monde</v>
      </c>
      <c r="C2" s="123"/>
      <c r="AR2" s="2"/>
      <c r="AS2" s="2"/>
      <c r="AT2" s="2"/>
    </row>
    <row r="3" spans="2:56">
      <c r="B3" s="124" t="str">
        <f>+'Total des coûts d''exploitation'!B3:C3</f>
        <v>Budget d’exploitation pour l’année 2017</v>
      </c>
      <c r="C3" s="125"/>
      <c r="AR3" s="2"/>
      <c r="AS3" s="2"/>
      <c r="AT3" s="2"/>
    </row>
    <row r="4" spans="2:56" ht="13" thickBot="1">
      <c r="B4" s="126" t="str">
        <f>+'Total des coûts d''exploitation'!B4:C4</f>
        <v>Calendrier du 1er janvier 2017 au 31 décembre 2017</v>
      </c>
      <c r="C4" s="127"/>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+E34/$C$7/31</f>
        <v>6.4516129032258064E-3</v>
      </c>
      <c r="G6" s="7"/>
      <c r="H6" s="5" t="str">
        <f>+E6</f>
        <v>Coût / place / jour</v>
      </c>
      <c r="I6" s="6">
        <f>+H34/$C$7/28</f>
        <v>7.1428571428571435E-3</v>
      </c>
      <c r="J6" s="7"/>
      <c r="K6" s="5" t="str">
        <f>+H6</f>
        <v>Coût / place / jour</v>
      </c>
      <c r="L6" s="6">
        <f>+K34/$C$7/31</f>
        <v>6.4516129032258064E-3</v>
      </c>
      <c r="M6" s="7"/>
      <c r="N6" s="5" t="str">
        <f>+K6</f>
        <v>Coût / place / jour</v>
      </c>
      <c r="O6" s="6">
        <f>+N34/$C$7/30</f>
        <v>6.6666666666666671E-3</v>
      </c>
      <c r="P6" s="8"/>
      <c r="Q6" s="5" t="str">
        <f>+N6</f>
        <v>Coût / place / jour</v>
      </c>
      <c r="R6" s="6">
        <f>+Q34/$C$7/31</f>
        <v>6.4516129032258064E-3</v>
      </c>
      <c r="S6" s="8"/>
      <c r="T6" s="5" t="str">
        <f>+Q6</f>
        <v>Coût / place / jour</v>
      </c>
      <c r="U6" s="6">
        <f>+T34/$C$7/30</f>
        <v>6.6666666666666671E-3</v>
      </c>
      <c r="V6" s="7"/>
      <c r="W6" s="5" t="str">
        <f>+T6</f>
        <v>Coût / place / jour</v>
      </c>
      <c r="X6" s="6">
        <f>+W34/$C$7/31</f>
        <v>6.4516129032258064E-3</v>
      </c>
      <c r="Y6" s="7"/>
      <c r="Z6" s="5" t="str">
        <f>+W6</f>
        <v>Coût / place / jour</v>
      </c>
      <c r="AA6" s="6">
        <f>+Z34/$C$7/31</f>
        <v>6.4516129032258064E-3</v>
      </c>
      <c r="AB6" s="7"/>
      <c r="AC6" s="5" t="str">
        <f>+Z6</f>
        <v>Coût / place / jour</v>
      </c>
      <c r="AD6" s="6">
        <f>+AC34/$C$7/30</f>
        <v>6.6666666666666671E-3</v>
      </c>
      <c r="AE6" s="7"/>
      <c r="AF6" s="5" t="str">
        <f>+AC6</f>
        <v>Coût / place / jour</v>
      </c>
      <c r="AG6" s="6">
        <f>+AF34/$C$7/31</f>
        <v>6.4516129032258064E-3</v>
      </c>
      <c r="AH6" s="7"/>
      <c r="AI6" s="5" t="str">
        <f>+AF6</f>
        <v>Coût / place / jour</v>
      </c>
      <c r="AJ6" s="6">
        <f>+AI34/$C$7/30</f>
        <v>6.6666666666666671E-3</v>
      </c>
      <c r="AK6" s="9"/>
      <c r="AL6" s="5" t="str">
        <f>+AI6</f>
        <v>Coût / place / jour</v>
      </c>
      <c r="AM6" s="6">
        <f>+AL34/$C$7/31</f>
        <v>6.4516129032258064E-3</v>
      </c>
      <c r="AN6" s="7"/>
      <c r="AO6" s="7"/>
      <c r="AP6" s="10" t="str">
        <f>+AL6</f>
        <v>Coût / place / jour</v>
      </c>
      <c r="AQ6" s="11">
        <f>+AP34/$C$7/365</f>
        <v>6.5753424657534242E-3</v>
      </c>
      <c r="AR6" s="2"/>
      <c r="AS6" s="2"/>
      <c r="AT6" s="2"/>
    </row>
    <row r="7" spans="2:56">
      <c r="B7" s="12"/>
      <c r="C7" s="13">
        <f>+'Total des coûts d''exploitation'!C7</f>
        <v>100</v>
      </c>
      <c r="D7"/>
      <c r="E7" s="18">
        <f>+E34/$AP34</f>
        <v>8.3333333333333329E-2</v>
      </c>
      <c r="F7" s="14"/>
      <c r="G7"/>
      <c r="H7" s="18">
        <f>+H34/$AP34</f>
        <v>8.3333333333333329E-2</v>
      </c>
      <c r="I7" s="14"/>
      <c r="J7"/>
      <c r="K7" s="18">
        <f>+K34/$AP34</f>
        <v>8.3333333333333329E-2</v>
      </c>
      <c r="L7" s="19"/>
      <c r="M7"/>
      <c r="N7" s="18">
        <f>+N34/$AP34</f>
        <v>8.3333333333333329E-2</v>
      </c>
      <c r="O7" s="19"/>
      <c r="P7" s="15"/>
      <c r="Q7" s="18">
        <f>+Q34/$AP34</f>
        <v>8.3333333333333329E-2</v>
      </c>
      <c r="R7" s="19"/>
      <c r="S7" s="15"/>
      <c r="T7" s="18">
        <f>+T34/$AP34</f>
        <v>8.3333333333333329E-2</v>
      </c>
      <c r="U7" s="19"/>
      <c r="V7"/>
      <c r="W7" s="18">
        <f>+W34/$AP34</f>
        <v>8.3333333333333329E-2</v>
      </c>
      <c r="X7" s="19"/>
      <c r="Y7"/>
      <c r="Z7" s="18">
        <f>+Z34/$AP34</f>
        <v>8.3333333333333329E-2</v>
      </c>
      <c r="AA7" s="19"/>
      <c r="AB7"/>
      <c r="AC7" s="18">
        <f>+AC34/$AP34</f>
        <v>8.3333333333333329E-2</v>
      </c>
      <c r="AD7" s="19"/>
      <c r="AE7"/>
      <c r="AF7" s="18">
        <f>+AF34/$AP34</f>
        <v>8.3333333333333329E-2</v>
      </c>
      <c r="AG7" s="19"/>
      <c r="AH7"/>
      <c r="AI7" s="18">
        <f>+AI34/$AP34</f>
        <v>8.3333333333333329E-2</v>
      </c>
      <c r="AJ7" s="19"/>
      <c r="AK7" s="16"/>
      <c r="AL7" s="18">
        <f>+AL34/$AP34</f>
        <v>8.3333333333333329E-2</v>
      </c>
      <c r="AM7" s="19"/>
      <c r="AN7"/>
      <c r="AO7"/>
      <c r="AP7" s="24">
        <f>+AP34/$AP34</f>
        <v>1</v>
      </c>
      <c r="AQ7" s="17" t="str">
        <f>+'Total des coûts d''exploitation'!AQ7</f>
        <v>365 jours</v>
      </c>
      <c r="AR7" s="2"/>
      <c r="AS7" s="2"/>
      <c r="AT7" s="2"/>
    </row>
    <row r="8" spans="2:56">
      <c r="B8" s="12"/>
      <c r="C8" s="13">
        <f>+'Total des coûts d''exploitation'!C8</f>
        <v>1</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7" t="str">
        <f>+'Total des coûts d''exploitation'!AP8</f>
        <v>Total</v>
      </c>
      <c r="AQ8" s="13" t="str">
        <f>AM8</f>
        <v>(%)</v>
      </c>
      <c r="AR8" s="2"/>
      <c r="AS8" s="2"/>
      <c r="AT8" s="2"/>
    </row>
    <row r="9" spans="2:56" ht="13" thickBot="1">
      <c r="B9" s="53"/>
      <c r="C9" s="54">
        <f>AP34/$C$7</f>
        <v>2.4</v>
      </c>
      <c r="D9"/>
      <c r="E9" s="74" t="str">
        <f>+'Total des coûts d''exploitation'!E9</f>
        <v>Janvier 2017</v>
      </c>
      <c r="F9" s="108"/>
      <c r="G9" s="109"/>
      <c r="H9" s="75" t="str">
        <f>+'Total des coûts d''exploitation'!H9</f>
        <v>Février 2017</v>
      </c>
      <c r="I9" s="110"/>
      <c r="J9" s="109"/>
      <c r="K9" s="75" t="str">
        <f>+'Total des coûts d''exploitation'!K9</f>
        <v>Mars 2017</v>
      </c>
      <c r="L9" s="110"/>
      <c r="M9" s="109"/>
      <c r="N9" s="74" t="str">
        <f>+'Total des coûts d''exploitation'!N9</f>
        <v>Avril 2017</v>
      </c>
      <c r="O9" s="108"/>
      <c r="P9" s="111"/>
      <c r="Q9" s="74" t="str">
        <f>+'Total des coûts d''exploitation'!Q9</f>
        <v>Mai 2017</v>
      </c>
      <c r="R9" s="108"/>
      <c r="S9" s="111"/>
      <c r="T9" s="75" t="str">
        <f>+'Total des coûts d''exploitation'!T9</f>
        <v>Juin 2017</v>
      </c>
      <c r="U9" s="110"/>
      <c r="V9" s="109"/>
      <c r="W9" s="75" t="str">
        <f>+'Total des coûts d''exploitation'!W9</f>
        <v>Juillet 2017</v>
      </c>
      <c r="X9" s="110"/>
      <c r="Y9" s="109"/>
      <c r="Z9" s="75" t="str">
        <f>+'Total des coûts d''exploitation'!Z9</f>
        <v>Août 2017</v>
      </c>
      <c r="AA9" s="110"/>
      <c r="AB9" s="109"/>
      <c r="AC9" s="75" t="str">
        <f>+'Total des coûts d''exploitation'!AC9</f>
        <v>Septembre 2017</v>
      </c>
      <c r="AD9" s="110"/>
      <c r="AE9" s="109"/>
      <c r="AF9" s="75" t="str">
        <f>+'Total des coûts d''exploitation'!AF9</f>
        <v>Octobre 2017</v>
      </c>
      <c r="AG9" s="110"/>
      <c r="AH9" s="109"/>
      <c r="AI9" s="75" t="str">
        <f>+'Total des coûts d''exploitation'!AI9</f>
        <v>Novembre 2017</v>
      </c>
      <c r="AJ9" s="110"/>
      <c r="AK9" s="112"/>
      <c r="AL9" s="75" t="str">
        <f>+'Total des coûts d''exploitation'!AL9</f>
        <v>Décembre 2017</v>
      </c>
      <c r="AM9" s="110"/>
      <c r="AN9" s="109"/>
      <c r="AO9" s="109"/>
      <c r="AP9" s="81" t="str">
        <f>+'Total des coûts d''exploitation'!AP9</f>
        <v>Année 2017</v>
      </c>
      <c r="AQ9" s="113"/>
      <c r="AR9" s="114"/>
      <c r="AS9" s="114"/>
      <c r="AT9" s="115"/>
      <c r="AU9" s="116"/>
      <c r="AV9" s="85"/>
      <c r="AW9" s="85"/>
      <c r="AX9" s="85"/>
      <c r="AY9" s="85"/>
      <c r="AZ9" s="85"/>
    </row>
    <row r="10" spans="2:56" ht="14" thickTop="1" thickBot="1">
      <c r="D10" s="28"/>
      <c r="G10" s="30"/>
      <c r="J10" s="30"/>
      <c r="M10" s="30"/>
      <c r="P10" s="31"/>
      <c r="S10" s="31"/>
      <c r="V10" s="30"/>
      <c r="Y10" s="32"/>
      <c r="AB10" s="30"/>
      <c r="AE10" s="30"/>
      <c r="AH10" s="30"/>
      <c r="AK10" s="33"/>
      <c r="AN10" s="30"/>
      <c r="AO10" s="30"/>
      <c r="AR10" s="34"/>
      <c r="AS10" s="34"/>
      <c r="AT10" s="34"/>
    </row>
    <row r="11" spans="2:56" ht="13" thickTop="1">
      <c r="B11" s="56"/>
      <c r="C11" s="57" t="s">
        <v>46</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2: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2:56">
      <c r="B13" s="91">
        <v>7402</v>
      </c>
      <c r="C13" s="88" t="s">
        <v>34</v>
      </c>
      <c r="D13" s="2"/>
      <c r="E13" s="64">
        <v>1</v>
      </c>
      <c r="F13" s="71">
        <f t="shared" ref="F13:F32" si="0">E13/E$34</f>
        <v>0.05</v>
      </c>
      <c r="G13" s="2"/>
      <c r="H13" s="61">
        <v>1</v>
      </c>
      <c r="I13" s="71">
        <f t="shared" ref="I13:I32" si="1">H13/H$34</f>
        <v>0.05</v>
      </c>
      <c r="J13" s="42"/>
      <c r="K13" s="61">
        <v>1</v>
      </c>
      <c r="L13" s="71">
        <f t="shared" ref="L13:L32" si="2">K13/K$34</f>
        <v>0.05</v>
      </c>
      <c r="M13" s="42"/>
      <c r="N13" s="61">
        <v>1</v>
      </c>
      <c r="O13" s="71">
        <f t="shared" ref="O13:O32" si="3">N13/N$34</f>
        <v>0.05</v>
      </c>
      <c r="P13" s="42"/>
      <c r="Q13" s="61">
        <v>1</v>
      </c>
      <c r="R13" s="71">
        <f t="shared" ref="R13:R32" si="4">Q13/Q$34</f>
        <v>0.05</v>
      </c>
      <c r="S13" s="42"/>
      <c r="T13" s="61">
        <v>1</v>
      </c>
      <c r="U13" s="71">
        <f t="shared" ref="U13:U32" si="5">T13/T$34</f>
        <v>0.05</v>
      </c>
      <c r="V13" s="42"/>
      <c r="W13" s="61">
        <v>1</v>
      </c>
      <c r="X13" s="71">
        <f t="shared" ref="X13:X32" si="6">W13/W$34</f>
        <v>0.05</v>
      </c>
      <c r="Y13" s="42"/>
      <c r="Z13" s="61">
        <v>1</v>
      </c>
      <c r="AA13" s="71">
        <f t="shared" ref="AA13:AA32" si="7">Z13/Z$34</f>
        <v>0.05</v>
      </c>
      <c r="AB13" s="42"/>
      <c r="AC13" s="61">
        <v>1</v>
      </c>
      <c r="AD13" s="71">
        <f t="shared" ref="AD13:AD32" si="8">AC13/AC$34</f>
        <v>0.05</v>
      </c>
      <c r="AE13" s="42"/>
      <c r="AF13" s="61">
        <v>1</v>
      </c>
      <c r="AG13" s="71">
        <f t="shared" ref="AG13:AG32" si="9">AF13/AF$34</f>
        <v>0.05</v>
      </c>
      <c r="AH13" s="42"/>
      <c r="AI13" s="61">
        <v>1</v>
      </c>
      <c r="AJ13" s="71">
        <f t="shared" ref="AJ13:AJ32" si="10">AI13/AI$34</f>
        <v>0.05</v>
      </c>
      <c r="AK13" s="42"/>
      <c r="AL13" s="61">
        <v>1</v>
      </c>
      <c r="AM13" s="71">
        <f t="shared" ref="AM13:AM32" si="11">AL13/AL$34</f>
        <v>0.05</v>
      </c>
      <c r="AN13" s="42"/>
      <c r="AO13" s="42"/>
      <c r="AP13" s="67">
        <f>SUM(+$AL13+$AI13+$AF13+$AC13+$Z13+$W13+$T13+$Q13+$N13+$K13+$H13+$E13)</f>
        <v>12</v>
      </c>
      <c r="AQ13" s="68">
        <f t="shared" ref="AQ13:AQ32" si="12">AP13/AP$34</f>
        <v>0.05</v>
      </c>
      <c r="AR13" s="42"/>
      <c r="AS13" s="42"/>
      <c r="AT13" s="42"/>
      <c r="AU13" s="43"/>
      <c r="AV13" s="43"/>
      <c r="AW13" s="43"/>
      <c r="AX13" s="43"/>
      <c r="AY13" s="43"/>
      <c r="AZ13" s="43"/>
      <c r="BA13" s="43"/>
      <c r="BB13" s="43"/>
      <c r="BC13" s="43"/>
    </row>
    <row r="14" spans="2:56">
      <c r="B14" s="91">
        <v>7404</v>
      </c>
      <c r="C14" s="89" t="s">
        <v>35</v>
      </c>
      <c r="D14" s="2"/>
      <c r="E14" s="65">
        <v>1</v>
      </c>
      <c r="F14" s="72">
        <f t="shared" si="0"/>
        <v>0.05</v>
      </c>
      <c r="G14" s="2"/>
      <c r="H14" s="62">
        <v>1</v>
      </c>
      <c r="I14" s="72">
        <f t="shared" si="1"/>
        <v>0.05</v>
      </c>
      <c r="J14" s="42"/>
      <c r="K14" s="62">
        <v>1</v>
      </c>
      <c r="L14" s="72">
        <f t="shared" si="2"/>
        <v>0.05</v>
      </c>
      <c r="M14" s="42"/>
      <c r="N14" s="62">
        <v>1</v>
      </c>
      <c r="O14" s="72">
        <f t="shared" si="3"/>
        <v>0.05</v>
      </c>
      <c r="P14" s="42"/>
      <c r="Q14" s="62">
        <v>1</v>
      </c>
      <c r="R14" s="72">
        <f t="shared" si="4"/>
        <v>0.05</v>
      </c>
      <c r="S14" s="42"/>
      <c r="T14" s="62">
        <v>1</v>
      </c>
      <c r="U14" s="72">
        <f t="shared" si="5"/>
        <v>0.05</v>
      </c>
      <c r="V14" s="42"/>
      <c r="W14" s="62">
        <v>1</v>
      </c>
      <c r="X14" s="72">
        <f t="shared" si="6"/>
        <v>0.05</v>
      </c>
      <c r="Y14" s="42"/>
      <c r="Z14" s="62">
        <v>1</v>
      </c>
      <c r="AA14" s="72">
        <f t="shared" si="7"/>
        <v>0.05</v>
      </c>
      <c r="AB14" s="42"/>
      <c r="AC14" s="62">
        <v>1</v>
      </c>
      <c r="AD14" s="72">
        <f t="shared" si="8"/>
        <v>0.05</v>
      </c>
      <c r="AE14" s="42"/>
      <c r="AF14" s="62">
        <v>1</v>
      </c>
      <c r="AG14" s="72">
        <f t="shared" si="9"/>
        <v>0.05</v>
      </c>
      <c r="AH14" s="42"/>
      <c r="AI14" s="62">
        <v>1</v>
      </c>
      <c r="AJ14" s="72">
        <f t="shared" si="10"/>
        <v>0.05</v>
      </c>
      <c r="AK14" s="42"/>
      <c r="AL14" s="62">
        <v>1</v>
      </c>
      <c r="AM14" s="72">
        <f t="shared" si="11"/>
        <v>0.05</v>
      </c>
      <c r="AN14" s="42"/>
      <c r="AO14" s="42"/>
      <c r="AP14" s="67">
        <f>SUM(+$AL14+$AI14+$AF14+$AC14+$Z14+$W14+$T14+$Q14+$N14+$K14+$H14+$E14)</f>
        <v>12</v>
      </c>
      <c r="AQ14" s="69">
        <f t="shared" si="12"/>
        <v>0.05</v>
      </c>
      <c r="AR14" s="42"/>
      <c r="AS14" s="42"/>
      <c r="AT14" s="42"/>
      <c r="AU14" s="43"/>
      <c r="AV14" s="43"/>
      <c r="AW14" s="43"/>
      <c r="AX14" s="43"/>
      <c r="AY14" s="43"/>
      <c r="AZ14" s="43"/>
      <c r="BA14" s="43"/>
      <c r="BB14" s="43"/>
      <c r="BC14" s="43"/>
    </row>
    <row r="15" spans="2:56">
      <c r="B15" s="92">
        <v>7406</v>
      </c>
      <c r="C15" s="36" t="s">
        <v>54</v>
      </c>
      <c r="D15" s="2"/>
      <c r="E15" s="64">
        <v>1</v>
      </c>
      <c r="F15" s="72">
        <f t="shared" si="0"/>
        <v>0.05</v>
      </c>
      <c r="G15" s="44" t="s">
        <v>0</v>
      </c>
      <c r="H15" s="61">
        <v>1</v>
      </c>
      <c r="I15" s="72">
        <f t="shared" si="1"/>
        <v>0.05</v>
      </c>
      <c r="J15" s="42"/>
      <c r="K15" s="61">
        <v>1</v>
      </c>
      <c r="L15" s="72">
        <f t="shared" si="2"/>
        <v>0.05</v>
      </c>
      <c r="M15" s="42"/>
      <c r="N15" s="61">
        <v>1</v>
      </c>
      <c r="O15" s="72">
        <f t="shared" si="3"/>
        <v>0.05</v>
      </c>
      <c r="P15" s="42"/>
      <c r="Q15" s="61">
        <v>1</v>
      </c>
      <c r="R15" s="72">
        <f t="shared" si="4"/>
        <v>0.05</v>
      </c>
      <c r="S15" s="42"/>
      <c r="T15" s="61">
        <v>1</v>
      </c>
      <c r="U15" s="72">
        <f t="shared" si="5"/>
        <v>0.05</v>
      </c>
      <c r="V15" s="42"/>
      <c r="W15" s="61">
        <v>1</v>
      </c>
      <c r="X15" s="72">
        <f t="shared" si="6"/>
        <v>0.05</v>
      </c>
      <c r="Y15" s="42"/>
      <c r="Z15" s="61">
        <v>1</v>
      </c>
      <c r="AA15" s="72">
        <f t="shared" si="7"/>
        <v>0.05</v>
      </c>
      <c r="AB15" s="42"/>
      <c r="AC15" s="61">
        <v>1</v>
      </c>
      <c r="AD15" s="72">
        <f t="shared" si="8"/>
        <v>0.05</v>
      </c>
      <c r="AE15" s="42"/>
      <c r="AF15" s="61">
        <v>1</v>
      </c>
      <c r="AG15" s="72">
        <f t="shared" si="9"/>
        <v>0.05</v>
      </c>
      <c r="AH15" s="42"/>
      <c r="AI15" s="61">
        <v>1</v>
      </c>
      <c r="AJ15" s="72">
        <f t="shared" si="10"/>
        <v>0.05</v>
      </c>
      <c r="AK15" s="42"/>
      <c r="AL15" s="61">
        <v>1</v>
      </c>
      <c r="AM15" s="72">
        <f t="shared" si="11"/>
        <v>0.05</v>
      </c>
      <c r="AN15" s="42"/>
      <c r="AO15" s="42"/>
      <c r="AP15" s="67">
        <f t="shared" ref="AP15:AP32" si="13">SUM(+$AL15+$AI15+$AF15+$AC15+$Z15+$W15+$T15+$Q15+$N15+$K15+$H15+$E15)</f>
        <v>12</v>
      </c>
      <c r="AQ15" s="69">
        <f t="shared" si="12"/>
        <v>0.05</v>
      </c>
      <c r="AR15" s="42"/>
      <c r="AS15" s="42"/>
      <c r="AT15" s="42"/>
      <c r="AU15" s="43"/>
      <c r="AV15" s="43"/>
      <c r="AW15" s="43"/>
      <c r="AX15" s="43"/>
      <c r="AY15" s="43"/>
      <c r="AZ15" s="43"/>
      <c r="BA15" s="43"/>
      <c r="BB15" s="43"/>
      <c r="BC15" s="43"/>
    </row>
    <row r="16" spans="2:56">
      <c r="B16" s="92">
        <v>7408</v>
      </c>
      <c r="C16" s="36" t="s">
        <v>55</v>
      </c>
      <c r="D16" s="2"/>
      <c r="E16" s="64">
        <v>1</v>
      </c>
      <c r="F16" s="72">
        <f t="shared" si="0"/>
        <v>0.05</v>
      </c>
      <c r="G16" s="2"/>
      <c r="H16" s="61">
        <v>1</v>
      </c>
      <c r="I16" s="72">
        <f t="shared" si="1"/>
        <v>0.05</v>
      </c>
      <c r="J16" s="42"/>
      <c r="K16" s="61">
        <v>1</v>
      </c>
      <c r="L16" s="72">
        <f t="shared" si="2"/>
        <v>0.05</v>
      </c>
      <c r="M16" s="42"/>
      <c r="N16" s="61">
        <v>1</v>
      </c>
      <c r="O16" s="72">
        <f t="shared" si="3"/>
        <v>0.05</v>
      </c>
      <c r="P16" s="42"/>
      <c r="Q16" s="61">
        <v>1</v>
      </c>
      <c r="R16" s="72">
        <f t="shared" si="4"/>
        <v>0.05</v>
      </c>
      <c r="S16" s="42"/>
      <c r="T16" s="61">
        <v>1</v>
      </c>
      <c r="U16" s="72">
        <f t="shared" si="5"/>
        <v>0.05</v>
      </c>
      <c r="V16" s="42"/>
      <c r="W16" s="61">
        <v>1</v>
      </c>
      <c r="X16" s="72">
        <f t="shared" si="6"/>
        <v>0.05</v>
      </c>
      <c r="Y16" s="42"/>
      <c r="Z16" s="61">
        <v>1</v>
      </c>
      <c r="AA16" s="72">
        <f t="shared" si="7"/>
        <v>0.05</v>
      </c>
      <c r="AB16" s="42"/>
      <c r="AC16" s="61">
        <v>1</v>
      </c>
      <c r="AD16" s="72">
        <f t="shared" si="8"/>
        <v>0.05</v>
      </c>
      <c r="AE16" s="42"/>
      <c r="AF16" s="61">
        <v>1</v>
      </c>
      <c r="AG16" s="72">
        <f t="shared" si="9"/>
        <v>0.05</v>
      </c>
      <c r="AH16" s="42"/>
      <c r="AI16" s="61">
        <v>1</v>
      </c>
      <c r="AJ16" s="72">
        <f t="shared" si="10"/>
        <v>0.05</v>
      </c>
      <c r="AK16" s="42"/>
      <c r="AL16" s="61">
        <v>1</v>
      </c>
      <c r="AM16" s="72">
        <f t="shared" si="11"/>
        <v>0.05</v>
      </c>
      <c r="AN16" s="42"/>
      <c r="AO16" s="42"/>
      <c r="AP16" s="67">
        <f t="shared" si="13"/>
        <v>12</v>
      </c>
      <c r="AQ16" s="69">
        <f t="shared" si="12"/>
        <v>0.05</v>
      </c>
      <c r="AR16" s="42"/>
      <c r="AS16" s="42"/>
      <c r="AT16" s="42"/>
      <c r="AU16" s="43"/>
      <c r="AV16" s="43"/>
      <c r="AW16" s="43"/>
      <c r="AX16" s="43"/>
      <c r="AY16" s="43"/>
      <c r="AZ16" s="43"/>
      <c r="BA16" s="43"/>
      <c r="BB16" s="43"/>
      <c r="BC16" s="43"/>
    </row>
    <row r="17" spans="2:55">
      <c r="B17" s="92">
        <v>7410</v>
      </c>
      <c r="C17" s="36" t="s">
        <v>36</v>
      </c>
      <c r="D17" s="2"/>
      <c r="E17" s="64">
        <v>1</v>
      </c>
      <c r="F17" s="72">
        <f t="shared" si="0"/>
        <v>0.05</v>
      </c>
      <c r="G17" s="2"/>
      <c r="H17" s="61">
        <v>1</v>
      </c>
      <c r="I17" s="72">
        <f t="shared" si="1"/>
        <v>0.05</v>
      </c>
      <c r="J17" s="42"/>
      <c r="K17" s="61">
        <v>1</v>
      </c>
      <c r="L17" s="72">
        <f t="shared" si="2"/>
        <v>0.05</v>
      </c>
      <c r="M17" s="42"/>
      <c r="N17" s="61">
        <v>1</v>
      </c>
      <c r="O17" s="72">
        <f t="shared" si="3"/>
        <v>0.05</v>
      </c>
      <c r="P17" s="42"/>
      <c r="Q17" s="61">
        <v>1</v>
      </c>
      <c r="R17" s="72">
        <f t="shared" si="4"/>
        <v>0.05</v>
      </c>
      <c r="S17" s="42"/>
      <c r="T17" s="61">
        <v>1</v>
      </c>
      <c r="U17" s="72">
        <f t="shared" si="5"/>
        <v>0.05</v>
      </c>
      <c r="V17" s="42"/>
      <c r="W17" s="61">
        <v>1</v>
      </c>
      <c r="X17" s="72">
        <f t="shared" si="6"/>
        <v>0.05</v>
      </c>
      <c r="Y17" s="42"/>
      <c r="Z17" s="61">
        <v>1</v>
      </c>
      <c r="AA17" s="72">
        <f t="shared" si="7"/>
        <v>0.05</v>
      </c>
      <c r="AB17" s="42"/>
      <c r="AC17" s="61">
        <v>1</v>
      </c>
      <c r="AD17" s="72">
        <f t="shared" si="8"/>
        <v>0.05</v>
      </c>
      <c r="AE17" s="42"/>
      <c r="AF17" s="61">
        <v>1</v>
      </c>
      <c r="AG17" s="72">
        <f t="shared" si="9"/>
        <v>0.05</v>
      </c>
      <c r="AH17" s="42"/>
      <c r="AI17" s="61">
        <v>1</v>
      </c>
      <c r="AJ17" s="72">
        <f t="shared" si="10"/>
        <v>0.05</v>
      </c>
      <c r="AK17" s="42"/>
      <c r="AL17" s="61">
        <v>1</v>
      </c>
      <c r="AM17" s="72">
        <f t="shared" si="11"/>
        <v>0.05</v>
      </c>
      <c r="AN17" s="42"/>
      <c r="AO17" s="42"/>
      <c r="AP17" s="67">
        <f t="shared" si="13"/>
        <v>12</v>
      </c>
      <c r="AQ17" s="69">
        <f t="shared" si="12"/>
        <v>0.05</v>
      </c>
      <c r="AR17" s="42"/>
      <c r="AS17" s="42"/>
      <c r="AT17" s="42"/>
      <c r="AU17" s="43"/>
      <c r="AV17" s="43"/>
      <c r="AW17" s="43"/>
      <c r="AX17" s="43"/>
      <c r="AY17" s="43"/>
      <c r="AZ17" s="43"/>
      <c r="BA17" s="43"/>
      <c r="BB17" s="43"/>
      <c r="BC17" s="43"/>
    </row>
    <row r="18" spans="2:55">
      <c r="B18" s="92">
        <v>7412</v>
      </c>
      <c r="C18" s="36" t="s">
        <v>37</v>
      </c>
      <c r="D18" s="2"/>
      <c r="E18" s="64">
        <v>1</v>
      </c>
      <c r="F18" s="72">
        <f t="shared" si="0"/>
        <v>0.05</v>
      </c>
      <c r="G18" s="2"/>
      <c r="H18" s="61">
        <v>1</v>
      </c>
      <c r="I18" s="72">
        <f t="shared" si="1"/>
        <v>0.05</v>
      </c>
      <c r="J18" s="42"/>
      <c r="K18" s="61">
        <v>1</v>
      </c>
      <c r="L18" s="72">
        <f t="shared" si="2"/>
        <v>0.05</v>
      </c>
      <c r="M18" s="42"/>
      <c r="N18" s="61">
        <v>1</v>
      </c>
      <c r="O18" s="72">
        <f t="shared" si="3"/>
        <v>0.05</v>
      </c>
      <c r="P18" s="42"/>
      <c r="Q18" s="61">
        <v>1</v>
      </c>
      <c r="R18" s="72">
        <f t="shared" si="4"/>
        <v>0.05</v>
      </c>
      <c r="S18" s="42"/>
      <c r="T18" s="61">
        <v>1</v>
      </c>
      <c r="U18" s="72">
        <f t="shared" si="5"/>
        <v>0.05</v>
      </c>
      <c r="V18" s="42"/>
      <c r="W18" s="61">
        <v>1</v>
      </c>
      <c r="X18" s="72">
        <f t="shared" si="6"/>
        <v>0.05</v>
      </c>
      <c r="Y18" s="42"/>
      <c r="Z18" s="61">
        <v>1</v>
      </c>
      <c r="AA18" s="72">
        <f t="shared" si="7"/>
        <v>0.05</v>
      </c>
      <c r="AB18" s="42"/>
      <c r="AC18" s="61">
        <v>1</v>
      </c>
      <c r="AD18" s="72">
        <f t="shared" si="8"/>
        <v>0.05</v>
      </c>
      <c r="AE18" s="42"/>
      <c r="AF18" s="61">
        <v>1</v>
      </c>
      <c r="AG18" s="72">
        <f t="shared" si="9"/>
        <v>0.05</v>
      </c>
      <c r="AH18" s="42"/>
      <c r="AI18" s="61">
        <v>1</v>
      </c>
      <c r="AJ18" s="72">
        <f t="shared" si="10"/>
        <v>0.05</v>
      </c>
      <c r="AK18" s="42"/>
      <c r="AL18" s="61">
        <v>1</v>
      </c>
      <c r="AM18" s="72">
        <f t="shared" si="11"/>
        <v>0.05</v>
      </c>
      <c r="AN18" s="42"/>
      <c r="AO18" s="42"/>
      <c r="AP18" s="67">
        <f t="shared" si="13"/>
        <v>12</v>
      </c>
      <c r="AQ18" s="69">
        <f t="shared" si="12"/>
        <v>0.05</v>
      </c>
      <c r="AR18" s="42"/>
      <c r="AS18" s="45"/>
      <c r="AT18" s="42"/>
      <c r="AU18" s="43"/>
      <c r="AV18" s="43"/>
      <c r="AW18" s="43"/>
      <c r="AX18" s="43"/>
      <c r="AY18" s="43"/>
      <c r="AZ18" s="43"/>
      <c r="BA18" s="43"/>
      <c r="BB18" s="43"/>
      <c r="BC18" s="43"/>
    </row>
    <row r="19" spans="2:55">
      <c r="B19" s="92">
        <v>7414</v>
      </c>
      <c r="C19" s="36" t="s">
        <v>38</v>
      </c>
      <c r="D19" s="2"/>
      <c r="E19" s="64">
        <v>1</v>
      </c>
      <c r="F19" s="72">
        <f t="shared" si="0"/>
        <v>0.05</v>
      </c>
      <c r="G19" s="2"/>
      <c r="H19" s="61">
        <v>1</v>
      </c>
      <c r="I19" s="72">
        <f t="shared" si="1"/>
        <v>0.05</v>
      </c>
      <c r="J19" s="42"/>
      <c r="K19" s="61">
        <v>1</v>
      </c>
      <c r="L19" s="72">
        <f t="shared" si="2"/>
        <v>0.05</v>
      </c>
      <c r="M19" s="42"/>
      <c r="N19" s="61">
        <v>1</v>
      </c>
      <c r="O19" s="72">
        <f t="shared" si="3"/>
        <v>0.05</v>
      </c>
      <c r="P19" s="42"/>
      <c r="Q19" s="61">
        <v>1</v>
      </c>
      <c r="R19" s="72">
        <f t="shared" si="4"/>
        <v>0.05</v>
      </c>
      <c r="S19" s="42"/>
      <c r="T19" s="61">
        <v>1</v>
      </c>
      <c r="U19" s="72">
        <f t="shared" si="5"/>
        <v>0.05</v>
      </c>
      <c r="V19" s="42"/>
      <c r="W19" s="61">
        <v>1</v>
      </c>
      <c r="X19" s="72">
        <f t="shared" si="6"/>
        <v>0.05</v>
      </c>
      <c r="Y19" s="42"/>
      <c r="Z19" s="61">
        <v>1</v>
      </c>
      <c r="AA19" s="72">
        <f t="shared" si="7"/>
        <v>0.05</v>
      </c>
      <c r="AB19" s="42"/>
      <c r="AC19" s="61">
        <v>1</v>
      </c>
      <c r="AD19" s="72">
        <f t="shared" si="8"/>
        <v>0.05</v>
      </c>
      <c r="AE19" s="42"/>
      <c r="AF19" s="61">
        <v>1</v>
      </c>
      <c r="AG19" s="72">
        <f t="shared" si="9"/>
        <v>0.05</v>
      </c>
      <c r="AH19" s="42"/>
      <c r="AI19" s="61">
        <v>1</v>
      </c>
      <c r="AJ19" s="72">
        <f t="shared" si="10"/>
        <v>0.05</v>
      </c>
      <c r="AK19" s="42"/>
      <c r="AL19" s="61">
        <v>1</v>
      </c>
      <c r="AM19" s="72">
        <f t="shared" si="11"/>
        <v>0.05</v>
      </c>
      <c r="AN19" s="42"/>
      <c r="AO19" s="42"/>
      <c r="AP19" s="67">
        <f t="shared" si="13"/>
        <v>12</v>
      </c>
      <c r="AQ19" s="69">
        <f t="shared" si="12"/>
        <v>0.05</v>
      </c>
      <c r="AR19" s="42"/>
      <c r="AS19" s="42"/>
      <c r="AT19" s="42"/>
      <c r="AU19" s="43"/>
      <c r="AV19" s="43"/>
      <c r="AW19" s="43"/>
      <c r="AX19" s="43"/>
      <c r="AY19" s="43"/>
      <c r="AZ19" s="43"/>
      <c r="BA19" s="43"/>
      <c r="BB19" s="43"/>
      <c r="BC19" s="43"/>
    </row>
    <row r="20" spans="2:55">
      <c r="B20" s="92">
        <v>7416</v>
      </c>
      <c r="C20" s="36" t="s">
        <v>53</v>
      </c>
      <c r="D20" s="2"/>
      <c r="E20" s="64">
        <v>1</v>
      </c>
      <c r="F20" s="72">
        <f t="shared" si="0"/>
        <v>0.05</v>
      </c>
      <c r="G20" s="2"/>
      <c r="H20" s="61">
        <v>1</v>
      </c>
      <c r="I20" s="72">
        <f t="shared" si="1"/>
        <v>0.05</v>
      </c>
      <c r="J20" s="42"/>
      <c r="K20" s="61">
        <v>1</v>
      </c>
      <c r="L20" s="72">
        <f t="shared" si="2"/>
        <v>0.05</v>
      </c>
      <c r="M20" s="42"/>
      <c r="N20" s="61">
        <v>1</v>
      </c>
      <c r="O20" s="72">
        <f t="shared" si="3"/>
        <v>0.05</v>
      </c>
      <c r="P20" s="42"/>
      <c r="Q20" s="61">
        <v>1</v>
      </c>
      <c r="R20" s="72">
        <f t="shared" si="4"/>
        <v>0.05</v>
      </c>
      <c r="S20" s="42"/>
      <c r="T20" s="61">
        <v>1</v>
      </c>
      <c r="U20" s="72">
        <f t="shared" si="5"/>
        <v>0.05</v>
      </c>
      <c r="V20" s="42"/>
      <c r="W20" s="61">
        <v>1</v>
      </c>
      <c r="X20" s="72">
        <f t="shared" si="6"/>
        <v>0.05</v>
      </c>
      <c r="Y20" s="42"/>
      <c r="Z20" s="61">
        <v>1</v>
      </c>
      <c r="AA20" s="72">
        <f t="shared" si="7"/>
        <v>0.05</v>
      </c>
      <c r="AB20" s="42"/>
      <c r="AC20" s="61">
        <v>1</v>
      </c>
      <c r="AD20" s="72">
        <f t="shared" si="8"/>
        <v>0.05</v>
      </c>
      <c r="AE20" s="42"/>
      <c r="AF20" s="61">
        <v>1</v>
      </c>
      <c r="AG20" s="72">
        <f t="shared" si="9"/>
        <v>0.05</v>
      </c>
      <c r="AH20" s="42"/>
      <c r="AI20" s="61">
        <v>1</v>
      </c>
      <c r="AJ20" s="72">
        <f t="shared" si="10"/>
        <v>0.05</v>
      </c>
      <c r="AK20" s="42"/>
      <c r="AL20" s="61">
        <v>1</v>
      </c>
      <c r="AM20" s="72">
        <f t="shared" si="11"/>
        <v>0.05</v>
      </c>
      <c r="AN20" s="42"/>
      <c r="AO20" s="42"/>
      <c r="AP20" s="67">
        <f t="shared" si="13"/>
        <v>12</v>
      </c>
      <c r="AQ20" s="69">
        <f t="shared" si="12"/>
        <v>0.05</v>
      </c>
      <c r="AR20" s="42"/>
      <c r="AS20" s="42"/>
      <c r="AT20" s="42"/>
      <c r="AU20" s="43"/>
      <c r="AV20" s="43"/>
      <c r="AW20" s="43"/>
      <c r="AX20" s="43"/>
      <c r="AY20" s="43"/>
      <c r="AZ20" s="43"/>
      <c r="BA20" s="43"/>
      <c r="BB20" s="43"/>
      <c r="BC20" s="43"/>
    </row>
    <row r="21" spans="2:55">
      <c r="B21" s="91">
        <v>7418</v>
      </c>
      <c r="C21" s="89" t="s">
        <v>47</v>
      </c>
      <c r="D21" s="2"/>
      <c r="E21" s="64">
        <v>1</v>
      </c>
      <c r="F21" s="72">
        <f t="shared" si="0"/>
        <v>0.05</v>
      </c>
      <c r="G21" s="2"/>
      <c r="H21" s="61">
        <v>1</v>
      </c>
      <c r="I21" s="72">
        <f t="shared" si="1"/>
        <v>0.05</v>
      </c>
      <c r="J21" s="42"/>
      <c r="K21" s="61">
        <v>1</v>
      </c>
      <c r="L21" s="72">
        <f t="shared" si="2"/>
        <v>0.05</v>
      </c>
      <c r="M21" s="42"/>
      <c r="N21" s="61">
        <v>1</v>
      </c>
      <c r="O21" s="72">
        <f t="shared" si="3"/>
        <v>0.05</v>
      </c>
      <c r="P21" s="42"/>
      <c r="Q21" s="61">
        <v>1</v>
      </c>
      <c r="R21" s="72">
        <f t="shared" si="4"/>
        <v>0.05</v>
      </c>
      <c r="S21" s="42"/>
      <c r="T21" s="61">
        <v>1</v>
      </c>
      <c r="U21" s="72">
        <f t="shared" si="5"/>
        <v>0.05</v>
      </c>
      <c r="V21" s="42"/>
      <c r="W21" s="61">
        <v>1</v>
      </c>
      <c r="X21" s="72">
        <f t="shared" si="6"/>
        <v>0.05</v>
      </c>
      <c r="Y21" s="42"/>
      <c r="Z21" s="61">
        <v>1</v>
      </c>
      <c r="AA21" s="72">
        <f t="shared" si="7"/>
        <v>0.05</v>
      </c>
      <c r="AB21" s="42"/>
      <c r="AC21" s="61">
        <v>1</v>
      </c>
      <c r="AD21" s="72">
        <f t="shared" si="8"/>
        <v>0.05</v>
      </c>
      <c r="AE21" s="42"/>
      <c r="AF21" s="61">
        <v>1</v>
      </c>
      <c r="AG21" s="72">
        <f t="shared" si="9"/>
        <v>0.05</v>
      </c>
      <c r="AH21" s="42"/>
      <c r="AI21" s="61">
        <v>1</v>
      </c>
      <c r="AJ21" s="72">
        <f t="shared" si="10"/>
        <v>0.05</v>
      </c>
      <c r="AK21" s="42"/>
      <c r="AL21" s="61">
        <v>1</v>
      </c>
      <c r="AM21" s="72">
        <f t="shared" si="11"/>
        <v>0.05</v>
      </c>
      <c r="AN21" s="42"/>
      <c r="AO21" s="42"/>
      <c r="AP21" s="67">
        <f t="shared" si="13"/>
        <v>12</v>
      </c>
      <c r="AQ21" s="69">
        <f t="shared" si="12"/>
        <v>0.05</v>
      </c>
      <c r="AR21" s="42"/>
      <c r="AS21" s="42"/>
      <c r="AT21" s="42"/>
      <c r="AU21" s="43"/>
      <c r="AV21" s="43"/>
      <c r="AW21" s="43"/>
      <c r="AX21" s="43"/>
      <c r="AY21" s="43"/>
      <c r="AZ21" s="43"/>
      <c r="BA21" s="43"/>
      <c r="BB21" s="43"/>
      <c r="BC21" s="43"/>
    </row>
    <row r="22" spans="2:55">
      <c r="B22" s="92">
        <v>7420</v>
      </c>
      <c r="C22" s="36" t="s">
        <v>39</v>
      </c>
      <c r="D22" s="2"/>
      <c r="E22" s="64">
        <v>1</v>
      </c>
      <c r="F22" s="72">
        <f t="shared" si="0"/>
        <v>0.05</v>
      </c>
      <c r="G22" s="2"/>
      <c r="H22" s="61">
        <v>1</v>
      </c>
      <c r="I22" s="72">
        <f t="shared" si="1"/>
        <v>0.05</v>
      </c>
      <c r="J22" s="42"/>
      <c r="K22" s="61">
        <v>1</v>
      </c>
      <c r="L22" s="72">
        <f t="shared" si="2"/>
        <v>0.05</v>
      </c>
      <c r="M22" s="42"/>
      <c r="N22" s="61">
        <v>1</v>
      </c>
      <c r="O22" s="72">
        <f t="shared" si="3"/>
        <v>0.05</v>
      </c>
      <c r="P22" s="42"/>
      <c r="Q22" s="61">
        <v>1</v>
      </c>
      <c r="R22" s="72">
        <f t="shared" si="4"/>
        <v>0.05</v>
      </c>
      <c r="S22" s="42"/>
      <c r="T22" s="61">
        <v>1</v>
      </c>
      <c r="U22" s="72">
        <f t="shared" si="5"/>
        <v>0.05</v>
      </c>
      <c r="V22" s="42"/>
      <c r="W22" s="61">
        <v>1</v>
      </c>
      <c r="X22" s="72">
        <f t="shared" si="6"/>
        <v>0.05</v>
      </c>
      <c r="Y22" s="42"/>
      <c r="Z22" s="61">
        <v>1</v>
      </c>
      <c r="AA22" s="72">
        <f t="shared" si="7"/>
        <v>0.05</v>
      </c>
      <c r="AB22" s="42"/>
      <c r="AC22" s="61">
        <v>1</v>
      </c>
      <c r="AD22" s="72">
        <f t="shared" si="8"/>
        <v>0.05</v>
      </c>
      <c r="AE22" s="42"/>
      <c r="AF22" s="61">
        <v>1</v>
      </c>
      <c r="AG22" s="72">
        <f t="shared" si="9"/>
        <v>0.05</v>
      </c>
      <c r="AH22" s="42"/>
      <c r="AI22" s="61">
        <v>1</v>
      </c>
      <c r="AJ22" s="72">
        <f t="shared" si="10"/>
        <v>0.05</v>
      </c>
      <c r="AK22" s="42"/>
      <c r="AL22" s="61">
        <v>1</v>
      </c>
      <c r="AM22" s="72">
        <f t="shared" si="11"/>
        <v>0.05</v>
      </c>
      <c r="AN22" s="42"/>
      <c r="AO22" s="42"/>
      <c r="AP22" s="67">
        <f t="shared" si="13"/>
        <v>12</v>
      </c>
      <c r="AQ22" s="69">
        <f t="shared" si="12"/>
        <v>0.05</v>
      </c>
      <c r="AR22" s="42"/>
      <c r="AS22" s="42"/>
      <c r="AT22" s="42"/>
      <c r="AU22" s="43"/>
      <c r="AV22" s="43"/>
      <c r="AW22" s="43"/>
      <c r="AX22" s="43"/>
      <c r="AY22" s="43"/>
      <c r="AZ22" s="43"/>
      <c r="BA22" s="43"/>
      <c r="BB22" s="43"/>
      <c r="BC22" s="43"/>
    </row>
    <row r="23" spans="2:55">
      <c r="B23" s="91">
        <v>7422</v>
      </c>
      <c r="C23" s="89" t="s">
        <v>40</v>
      </c>
      <c r="D23" s="2"/>
      <c r="E23" s="64">
        <v>1</v>
      </c>
      <c r="F23" s="72">
        <f t="shared" si="0"/>
        <v>0.05</v>
      </c>
      <c r="G23" s="2"/>
      <c r="H23" s="61">
        <v>1</v>
      </c>
      <c r="I23" s="72">
        <f t="shared" si="1"/>
        <v>0.05</v>
      </c>
      <c r="J23" s="42"/>
      <c r="K23" s="61">
        <v>1</v>
      </c>
      <c r="L23" s="72">
        <f t="shared" si="2"/>
        <v>0.05</v>
      </c>
      <c r="M23" s="42"/>
      <c r="N23" s="61">
        <v>1</v>
      </c>
      <c r="O23" s="72">
        <f t="shared" si="3"/>
        <v>0.05</v>
      </c>
      <c r="P23" s="42"/>
      <c r="Q23" s="61">
        <v>1</v>
      </c>
      <c r="R23" s="72">
        <f t="shared" si="4"/>
        <v>0.05</v>
      </c>
      <c r="S23" s="42"/>
      <c r="T23" s="61">
        <v>1</v>
      </c>
      <c r="U23" s="72">
        <f t="shared" si="5"/>
        <v>0.05</v>
      </c>
      <c r="V23" s="42"/>
      <c r="W23" s="61">
        <v>1</v>
      </c>
      <c r="X23" s="72">
        <f t="shared" si="6"/>
        <v>0.05</v>
      </c>
      <c r="Y23" s="42"/>
      <c r="Z23" s="61">
        <v>1</v>
      </c>
      <c r="AA23" s="72">
        <f t="shared" si="7"/>
        <v>0.05</v>
      </c>
      <c r="AB23" s="42"/>
      <c r="AC23" s="61">
        <v>1</v>
      </c>
      <c r="AD23" s="72">
        <f t="shared" si="8"/>
        <v>0.05</v>
      </c>
      <c r="AE23" s="42"/>
      <c r="AF23" s="61">
        <v>1</v>
      </c>
      <c r="AG23" s="72">
        <f t="shared" si="9"/>
        <v>0.05</v>
      </c>
      <c r="AH23" s="42"/>
      <c r="AI23" s="61">
        <v>1</v>
      </c>
      <c r="AJ23" s="72">
        <f t="shared" si="10"/>
        <v>0.05</v>
      </c>
      <c r="AK23" s="42"/>
      <c r="AL23" s="61">
        <v>1</v>
      </c>
      <c r="AM23" s="72">
        <f t="shared" si="11"/>
        <v>0.05</v>
      </c>
      <c r="AN23" s="42"/>
      <c r="AO23" s="42"/>
      <c r="AP23" s="67">
        <f t="shared" si="13"/>
        <v>12</v>
      </c>
      <c r="AQ23" s="69">
        <f t="shared" si="12"/>
        <v>0.05</v>
      </c>
      <c r="AR23" s="42"/>
      <c r="AS23" s="42"/>
      <c r="AT23" s="42"/>
      <c r="AU23" s="43"/>
      <c r="AV23" s="43"/>
      <c r="AW23" s="43"/>
      <c r="AX23" s="43"/>
      <c r="AY23" s="43"/>
      <c r="AZ23" s="43"/>
      <c r="BA23" s="43"/>
      <c r="BB23" s="43"/>
      <c r="BC23" s="43"/>
    </row>
    <row r="24" spans="2:55">
      <c r="B24" s="93">
        <v>7424</v>
      </c>
      <c r="C24" s="90" t="s">
        <v>41</v>
      </c>
      <c r="D24" s="2"/>
      <c r="E24" s="64">
        <v>1</v>
      </c>
      <c r="F24" s="72">
        <f t="shared" si="0"/>
        <v>0.05</v>
      </c>
      <c r="G24" s="2"/>
      <c r="H24" s="61">
        <v>1</v>
      </c>
      <c r="I24" s="72">
        <f t="shared" si="1"/>
        <v>0.05</v>
      </c>
      <c r="J24" s="2"/>
      <c r="K24" s="61">
        <v>1</v>
      </c>
      <c r="L24" s="72">
        <f t="shared" si="2"/>
        <v>0.05</v>
      </c>
      <c r="M24" s="2"/>
      <c r="N24" s="61">
        <v>1</v>
      </c>
      <c r="O24" s="72">
        <f t="shared" si="3"/>
        <v>0.05</v>
      </c>
      <c r="P24" s="2"/>
      <c r="Q24" s="61">
        <v>1</v>
      </c>
      <c r="R24" s="72">
        <f t="shared" si="4"/>
        <v>0.05</v>
      </c>
      <c r="S24" s="2"/>
      <c r="T24" s="61">
        <v>1</v>
      </c>
      <c r="U24" s="72">
        <f t="shared" si="5"/>
        <v>0.05</v>
      </c>
      <c r="V24" s="2"/>
      <c r="W24" s="61">
        <v>1</v>
      </c>
      <c r="X24" s="72">
        <f t="shared" si="6"/>
        <v>0.05</v>
      </c>
      <c r="Y24" s="2"/>
      <c r="Z24" s="61">
        <v>1</v>
      </c>
      <c r="AA24" s="72">
        <f t="shared" si="7"/>
        <v>0.05</v>
      </c>
      <c r="AB24" s="2"/>
      <c r="AC24" s="61">
        <v>1</v>
      </c>
      <c r="AD24" s="72">
        <f t="shared" si="8"/>
        <v>0.05</v>
      </c>
      <c r="AE24" s="2"/>
      <c r="AF24" s="61">
        <v>1</v>
      </c>
      <c r="AG24" s="72">
        <f t="shared" si="9"/>
        <v>0.05</v>
      </c>
      <c r="AH24" s="2"/>
      <c r="AI24" s="61">
        <v>1</v>
      </c>
      <c r="AJ24" s="72">
        <f t="shared" si="10"/>
        <v>0.05</v>
      </c>
      <c r="AK24" s="2"/>
      <c r="AL24" s="61">
        <v>1</v>
      </c>
      <c r="AM24" s="72">
        <f t="shared" si="11"/>
        <v>0.05</v>
      </c>
      <c r="AN24" s="2"/>
      <c r="AO24" s="2"/>
      <c r="AP24" s="67">
        <f t="shared" si="13"/>
        <v>12</v>
      </c>
      <c r="AQ24" s="69">
        <f t="shared" si="12"/>
        <v>0.05</v>
      </c>
      <c r="AR24" s="2"/>
      <c r="AS24" s="2"/>
      <c r="AT24" s="2"/>
    </row>
    <row r="25" spans="2:55">
      <c r="B25" s="93">
        <v>7426</v>
      </c>
      <c r="C25" s="90" t="s">
        <v>42</v>
      </c>
      <c r="D25" s="2"/>
      <c r="E25" s="64">
        <v>1</v>
      </c>
      <c r="F25" s="72">
        <f t="shared" si="0"/>
        <v>0.05</v>
      </c>
      <c r="G25" s="2"/>
      <c r="H25" s="61">
        <v>1</v>
      </c>
      <c r="I25" s="72">
        <f t="shared" si="1"/>
        <v>0.05</v>
      </c>
      <c r="J25" s="2"/>
      <c r="K25" s="61">
        <v>1</v>
      </c>
      <c r="L25" s="72">
        <f t="shared" si="2"/>
        <v>0.05</v>
      </c>
      <c r="M25" s="2"/>
      <c r="N25" s="61">
        <v>1</v>
      </c>
      <c r="O25" s="72">
        <f t="shared" si="3"/>
        <v>0.05</v>
      </c>
      <c r="P25" s="2"/>
      <c r="Q25" s="61">
        <v>1</v>
      </c>
      <c r="R25" s="72">
        <f t="shared" si="4"/>
        <v>0.05</v>
      </c>
      <c r="S25" s="2"/>
      <c r="T25" s="61">
        <v>1</v>
      </c>
      <c r="U25" s="72">
        <f t="shared" si="5"/>
        <v>0.05</v>
      </c>
      <c r="V25" s="2"/>
      <c r="W25" s="61">
        <v>1</v>
      </c>
      <c r="X25" s="72">
        <f t="shared" si="6"/>
        <v>0.05</v>
      </c>
      <c r="Y25" s="2"/>
      <c r="Z25" s="61">
        <v>1</v>
      </c>
      <c r="AA25" s="72">
        <f t="shared" si="7"/>
        <v>0.05</v>
      </c>
      <c r="AB25" s="2"/>
      <c r="AC25" s="61">
        <v>1</v>
      </c>
      <c r="AD25" s="72">
        <f t="shared" si="8"/>
        <v>0.05</v>
      </c>
      <c r="AE25" s="2"/>
      <c r="AF25" s="61">
        <v>1</v>
      </c>
      <c r="AG25" s="72">
        <f t="shared" si="9"/>
        <v>0.05</v>
      </c>
      <c r="AH25" s="2"/>
      <c r="AI25" s="61">
        <v>1</v>
      </c>
      <c r="AJ25" s="72">
        <f t="shared" si="10"/>
        <v>0.05</v>
      </c>
      <c r="AK25" s="2"/>
      <c r="AL25" s="61">
        <v>1</v>
      </c>
      <c r="AM25" s="72">
        <f t="shared" si="11"/>
        <v>0.05</v>
      </c>
      <c r="AN25" s="2"/>
      <c r="AO25" s="2"/>
      <c r="AP25" s="67">
        <f t="shared" si="13"/>
        <v>12</v>
      </c>
      <c r="AQ25" s="69">
        <f t="shared" si="12"/>
        <v>0.05</v>
      </c>
      <c r="AR25" s="2"/>
      <c r="AS25" s="2"/>
      <c r="AT25" s="2"/>
    </row>
    <row r="26" spans="2:55">
      <c r="B26" s="91">
        <v>7428</v>
      </c>
      <c r="C26" s="89" t="s">
        <v>48</v>
      </c>
      <c r="D26" s="2"/>
      <c r="E26" s="64">
        <v>1</v>
      </c>
      <c r="F26" s="72">
        <f t="shared" si="0"/>
        <v>0.05</v>
      </c>
      <c r="G26" s="2"/>
      <c r="H26" s="61">
        <v>1</v>
      </c>
      <c r="I26" s="72">
        <f t="shared" si="1"/>
        <v>0.05</v>
      </c>
      <c r="J26" s="2"/>
      <c r="K26" s="61">
        <v>1</v>
      </c>
      <c r="L26" s="72">
        <f t="shared" si="2"/>
        <v>0.05</v>
      </c>
      <c r="M26" s="2"/>
      <c r="N26" s="61">
        <v>1</v>
      </c>
      <c r="O26" s="72">
        <f t="shared" si="3"/>
        <v>0.05</v>
      </c>
      <c r="P26" s="2"/>
      <c r="Q26" s="61">
        <v>1</v>
      </c>
      <c r="R26" s="72">
        <f t="shared" si="4"/>
        <v>0.05</v>
      </c>
      <c r="S26" s="2"/>
      <c r="T26" s="61">
        <v>1</v>
      </c>
      <c r="U26" s="72">
        <f t="shared" si="5"/>
        <v>0.05</v>
      </c>
      <c r="V26" s="2"/>
      <c r="W26" s="61">
        <v>1</v>
      </c>
      <c r="X26" s="72">
        <f t="shared" si="6"/>
        <v>0.05</v>
      </c>
      <c r="Y26" s="2"/>
      <c r="Z26" s="61">
        <v>1</v>
      </c>
      <c r="AA26" s="72">
        <f t="shared" si="7"/>
        <v>0.05</v>
      </c>
      <c r="AB26" s="2"/>
      <c r="AC26" s="61">
        <v>1</v>
      </c>
      <c r="AD26" s="72">
        <f t="shared" si="8"/>
        <v>0.05</v>
      </c>
      <c r="AE26" s="2"/>
      <c r="AF26" s="61">
        <v>1</v>
      </c>
      <c r="AG26" s="72">
        <f t="shared" si="9"/>
        <v>0.05</v>
      </c>
      <c r="AH26" s="2"/>
      <c r="AI26" s="61">
        <v>1</v>
      </c>
      <c r="AJ26" s="72">
        <f t="shared" si="10"/>
        <v>0.05</v>
      </c>
      <c r="AK26" s="2"/>
      <c r="AL26" s="61">
        <v>1</v>
      </c>
      <c r="AM26" s="72">
        <f t="shared" si="11"/>
        <v>0.05</v>
      </c>
      <c r="AN26" s="2"/>
      <c r="AO26" s="2"/>
      <c r="AP26" s="67">
        <f t="shared" si="13"/>
        <v>12</v>
      </c>
      <c r="AQ26" s="69">
        <f t="shared" si="12"/>
        <v>0.05</v>
      </c>
      <c r="AR26" s="2"/>
      <c r="AS26" s="2"/>
      <c r="AT26" s="2"/>
    </row>
    <row r="27" spans="2:55">
      <c r="B27" s="93">
        <v>7430</v>
      </c>
      <c r="C27" s="90" t="s">
        <v>43</v>
      </c>
      <c r="D27" s="2"/>
      <c r="E27" s="64">
        <v>1</v>
      </c>
      <c r="F27" s="72">
        <f t="shared" si="0"/>
        <v>0.05</v>
      </c>
      <c r="G27" s="2"/>
      <c r="H27" s="61">
        <v>1</v>
      </c>
      <c r="I27" s="72">
        <f t="shared" si="1"/>
        <v>0.05</v>
      </c>
      <c r="J27" s="2"/>
      <c r="K27" s="61">
        <v>1</v>
      </c>
      <c r="L27" s="72">
        <f t="shared" si="2"/>
        <v>0.05</v>
      </c>
      <c r="M27" s="2"/>
      <c r="N27" s="61">
        <v>1</v>
      </c>
      <c r="O27" s="72">
        <f t="shared" si="3"/>
        <v>0.05</v>
      </c>
      <c r="P27" s="2"/>
      <c r="Q27" s="61">
        <v>1</v>
      </c>
      <c r="R27" s="72">
        <f t="shared" si="4"/>
        <v>0.05</v>
      </c>
      <c r="S27" s="2"/>
      <c r="T27" s="61">
        <v>1</v>
      </c>
      <c r="U27" s="72">
        <f t="shared" si="5"/>
        <v>0.05</v>
      </c>
      <c r="V27" s="2"/>
      <c r="W27" s="61">
        <v>1</v>
      </c>
      <c r="X27" s="72">
        <f t="shared" si="6"/>
        <v>0.05</v>
      </c>
      <c r="Y27" s="2"/>
      <c r="Z27" s="61">
        <v>1</v>
      </c>
      <c r="AA27" s="72">
        <f t="shared" si="7"/>
        <v>0.05</v>
      </c>
      <c r="AB27" s="2"/>
      <c r="AC27" s="61">
        <v>1</v>
      </c>
      <c r="AD27" s="72">
        <f t="shared" si="8"/>
        <v>0.05</v>
      </c>
      <c r="AE27" s="2"/>
      <c r="AF27" s="61">
        <v>1</v>
      </c>
      <c r="AG27" s="72">
        <f t="shared" si="9"/>
        <v>0.05</v>
      </c>
      <c r="AH27" s="2"/>
      <c r="AI27" s="61">
        <v>1</v>
      </c>
      <c r="AJ27" s="72">
        <f t="shared" si="10"/>
        <v>0.05</v>
      </c>
      <c r="AK27" s="2"/>
      <c r="AL27" s="61">
        <v>1</v>
      </c>
      <c r="AM27" s="72">
        <f t="shared" si="11"/>
        <v>0.05</v>
      </c>
      <c r="AN27" s="2"/>
      <c r="AO27" s="2"/>
      <c r="AP27" s="67">
        <f t="shared" si="13"/>
        <v>12</v>
      </c>
      <c r="AQ27" s="69">
        <f t="shared" si="12"/>
        <v>0.05</v>
      </c>
      <c r="AR27" s="2"/>
      <c r="AS27" s="2"/>
      <c r="AT27" s="2"/>
    </row>
    <row r="28" spans="2:55">
      <c r="B28" s="93">
        <v>7432</v>
      </c>
      <c r="C28" s="90" t="s">
        <v>44</v>
      </c>
      <c r="D28" s="2"/>
      <c r="E28" s="64">
        <v>1</v>
      </c>
      <c r="F28" s="72">
        <f t="shared" si="0"/>
        <v>0.05</v>
      </c>
      <c r="G28" s="2"/>
      <c r="H28" s="61">
        <v>1</v>
      </c>
      <c r="I28" s="72">
        <f t="shared" si="1"/>
        <v>0.05</v>
      </c>
      <c r="J28" s="2"/>
      <c r="K28" s="61">
        <v>1</v>
      </c>
      <c r="L28" s="72">
        <f t="shared" si="2"/>
        <v>0.05</v>
      </c>
      <c r="M28" s="2"/>
      <c r="N28" s="61">
        <v>1</v>
      </c>
      <c r="O28" s="72">
        <f t="shared" si="3"/>
        <v>0.05</v>
      </c>
      <c r="P28" s="2"/>
      <c r="Q28" s="61">
        <v>1</v>
      </c>
      <c r="R28" s="72">
        <f t="shared" si="4"/>
        <v>0.05</v>
      </c>
      <c r="S28" s="2"/>
      <c r="T28" s="61">
        <v>1</v>
      </c>
      <c r="U28" s="72">
        <f t="shared" si="5"/>
        <v>0.05</v>
      </c>
      <c r="V28" s="2"/>
      <c r="W28" s="61">
        <v>1</v>
      </c>
      <c r="X28" s="72">
        <f t="shared" si="6"/>
        <v>0.05</v>
      </c>
      <c r="Y28" s="2"/>
      <c r="Z28" s="61">
        <v>1</v>
      </c>
      <c r="AA28" s="72">
        <f t="shared" si="7"/>
        <v>0.05</v>
      </c>
      <c r="AB28" s="2"/>
      <c r="AC28" s="61">
        <v>1</v>
      </c>
      <c r="AD28" s="72">
        <f t="shared" si="8"/>
        <v>0.05</v>
      </c>
      <c r="AE28" s="2"/>
      <c r="AF28" s="61">
        <v>1</v>
      </c>
      <c r="AG28" s="72">
        <f t="shared" si="9"/>
        <v>0.05</v>
      </c>
      <c r="AH28" s="2"/>
      <c r="AI28" s="61">
        <v>1</v>
      </c>
      <c r="AJ28" s="72">
        <f t="shared" si="10"/>
        <v>0.05</v>
      </c>
      <c r="AK28" s="2"/>
      <c r="AL28" s="61">
        <v>1</v>
      </c>
      <c r="AM28" s="72">
        <f t="shared" si="11"/>
        <v>0.05</v>
      </c>
      <c r="AN28" s="2"/>
      <c r="AO28" s="2"/>
      <c r="AP28" s="67">
        <f t="shared" si="13"/>
        <v>12</v>
      </c>
      <c r="AQ28" s="69">
        <f t="shared" si="12"/>
        <v>0.05</v>
      </c>
      <c r="AR28" s="2"/>
      <c r="AS28" s="2"/>
      <c r="AT28" s="2"/>
    </row>
    <row r="29" spans="2:55">
      <c r="B29" s="93">
        <v>7436</v>
      </c>
      <c r="C29" s="90" t="s">
        <v>52</v>
      </c>
      <c r="D29" s="2"/>
      <c r="E29" s="64">
        <v>1</v>
      </c>
      <c r="F29" s="72">
        <f t="shared" si="0"/>
        <v>0.05</v>
      </c>
      <c r="G29" s="2"/>
      <c r="H29" s="61">
        <v>1</v>
      </c>
      <c r="I29" s="72">
        <f t="shared" si="1"/>
        <v>0.05</v>
      </c>
      <c r="J29" s="2"/>
      <c r="K29" s="61">
        <v>1</v>
      </c>
      <c r="L29" s="72">
        <f t="shared" si="2"/>
        <v>0.05</v>
      </c>
      <c r="M29" s="2"/>
      <c r="N29" s="61">
        <v>1</v>
      </c>
      <c r="O29" s="72">
        <f t="shared" si="3"/>
        <v>0.05</v>
      </c>
      <c r="P29" s="2"/>
      <c r="Q29" s="61">
        <v>1</v>
      </c>
      <c r="R29" s="72">
        <f t="shared" si="4"/>
        <v>0.05</v>
      </c>
      <c r="S29" s="2"/>
      <c r="T29" s="61">
        <v>1</v>
      </c>
      <c r="U29" s="72">
        <f t="shared" si="5"/>
        <v>0.05</v>
      </c>
      <c r="V29" s="2"/>
      <c r="W29" s="61">
        <v>1</v>
      </c>
      <c r="X29" s="72">
        <f t="shared" si="6"/>
        <v>0.05</v>
      </c>
      <c r="Y29" s="2"/>
      <c r="Z29" s="61">
        <v>1</v>
      </c>
      <c r="AA29" s="72">
        <f t="shared" si="7"/>
        <v>0.05</v>
      </c>
      <c r="AB29" s="2"/>
      <c r="AC29" s="61">
        <v>1</v>
      </c>
      <c r="AD29" s="72">
        <f t="shared" si="8"/>
        <v>0.05</v>
      </c>
      <c r="AE29" s="2"/>
      <c r="AF29" s="61">
        <v>1</v>
      </c>
      <c r="AG29" s="72">
        <f t="shared" si="9"/>
        <v>0.05</v>
      </c>
      <c r="AH29" s="2"/>
      <c r="AI29" s="61">
        <v>1</v>
      </c>
      <c r="AJ29" s="72">
        <f t="shared" si="10"/>
        <v>0.05</v>
      </c>
      <c r="AK29" s="2"/>
      <c r="AL29" s="61">
        <v>1</v>
      </c>
      <c r="AM29" s="72">
        <f t="shared" si="11"/>
        <v>0.05</v>
      </c>
      <c r="AN29" s="2"/>
      <c r="AO29" s="2"/>
      <c r="AP29" s="67">
        <f t="shared" si="13"/>
        <v>12</v>
      </c>
      <c r="AQ29" s="69">
        <f t="shared" si="12"/>
        <v>0.05</v>
      </c>
      <c r="AR29" s="2"/>
      <c r="AS29" s="2"/>
      <c r="AT29" s="2"/>
    </row>
    <row r="30" spans="2:55">
      <c r="B30" s="91">
        <v>7438</v>
      </c>
      <c r="C30" s="88" t="s">
        <v>49</v>
      </c>
      <c r="D30" s="2"/>
      <c r="E30" s="64">
        <v>1</v>
      </c>
      <c r="F30" s="72">
        <f t="shared" si="0"/>
        <v>0.05</v>
      </c>
      <c r="G30" s="2"/>
      <c r="H30" s="61">
        <v>1</v>
      </c>
      <c r="I30" s="72">
        <f t="shared" si="1"/>
        <v>0.05</v>
      </c>
      <c r="J30" s="2"/>
      <c r="K30" s="61">
        <v>1</v>
      </c>
      <c r="L30" s="72">
        <f t="shared" si="2"/>
        <v>0.05</v>
      </c>
      <c r="M30" s="2"/>
      <c r="N30" s="61">
        <v>1</v>
      </c>
      <c r="O30" s="72">
        <f t="shared" si="3"/>
        <v>0.05</v>
      </c>
      <c r="P30" s="2"/>
      <c r="Q30" s="61">
        <v>1</v>
      </c>
      <c r="R30" s="72">
        <f t="shared" si="4"/>
        <v>0.05</v>
      </c>
      <c r="S30" s="2"/>
      <c r="T30" s="61">
        <v>1</v>
      </c>
      <c r="U30" s="72">
        <f t="shared" si="5"/>
        <v>0.05</v>
      </c>
      <c r="V30" s="2"/>
      <c r="W30" s="61">
        <v>1</v>
      </c>
      <c r="X30" s="72">
        <f t="shared" si="6"/>
        <v>0.05</v>
      </c>
      <c r="Y30" s="2"/>
      <c r="Z30" s="61">
        <v>1</v>
      </c>
      <c r="AA30" s="72">
        <f t="shared" si="7"/>
        <v>0.05</v>
      </c>
      <c r="AB30" s="2"/>
      <c r="AC30" s="61">
        <v>1</v>
      </c>
      <c r="AD30" s="72">
        <f t="shared" si="8"/>
        <v>0.05</v>
      </c>
      <c r="AE30" s="2"/>
      <c r="AF30" s="61">
        <v>1</v>
      </c>
      <c r="AG30" s="72">
        <f t="shared" si="9"/>
        <v>0.05</v>
      </c>
      <c r="AH30" s="2"/>
      <c r="AI30" s="61">
        <v>1</v>
      </c>
      <c r="AJ30" s="72">
        <f t="shared" si="10"/>
        <v>0.05</v>
      </c>
      <c r="AK30" s="2"/>
      <c r="AL30" s="61">
        <v>1</v>
      </c>
      <c r="AM30" s="72">
        <f t="shared" si="11"/>
        <v>0.05</v>
      </c>
      <c r="AN30" s="2"/>
      <c r="AO30" s="2"/>
      <c r="AP30" s="67">
        <f t="shared" si="13"/>
        <v>12</v>
      </c>
      <c r="AQ30" s="69">
        <f t="shared" si="12"/>
        <v>0.05</v>
      </c>
      <c r="AR30" s="2"/>
      <c r="AS30" s="2"/>
      <c r="AT30" s="2"/>
    </row>
    <row r="31" spans="2:55">
      <c r="B31" s="93">
        <v>7440</v>
      </c>
      <c r="C31" s="90" t="s">
        <v>45</v>
      </c>
      <c r="D31" s="2"/>
      <c r="E31" s="64">
        <v>1</v>
      </c>
      <c r="F31" s="72">
        <f t="shared" si="0"/>
        <v>0.05</v>
      </c>
      <c r="G31" s="2"/>
      <c r="H31" s="61">
        <v>1</v>
      </c>
      <c r="I31" s="72">
        <f t="shared" si="1"/>
        <v>0.05</v>
      </c>
      <c r="J31" s="2"/>
      <c r="K31" s="61">
        <v>1</v>
      </c>
      <c r="L31" s="72">
        <f t="shared" si="2"/>
        <v>0.05</v>
      </c>
      <c r="M31" s="2"/>
      <c r="N31" s="61">
        <v>1</v>
      </c>
      <c r="O31" s="72">
        <f t="shared" si="3"/>
        <v>0.05</v>
      </c>
      <c r="P31" s="2"/>
      <c r="Q31" s="61">
        <v>1</v>
      </c>
      <c r="R31" s="72">
        <f t="shared" si="4"/>
        <v>0.05</v>
      </c>
      <c r="S31" s="2"/>
      <c r="T31" s="61">
        <v>1</v>
      </c>
      <c r="U31" s="72">
        <f t="shared" si="5"/>
        <v>0.05</v>
      </c>
      <c r="V31" s="2"/>
      <c r="W31" s="61">
        <v>1</v>
      </c>
      <c r="X31" s="72">
        <f t="shared" si="6"/>
        <v>0.05</v>
      </c>
      <c r="Y31" s="2"/>
      <c r="Z31" s="61">
        <v>1</v>
      </c>
      <c r="AA31" s="72">
        <f t="shared" si="7"/>
        <v>0.05</v>
      </c>
      <c r="AB31" s="2"/>
      <c r="AC31" s="61">
        <v>1</v>
      </c>
      <c r="AD31" s="72">
        <f t="shared" si="8"/>
        <v>0.05</v>
      </c>
      <c r="AE31" s="2"/>
      <c r="AF31" s="61">
        <v>1</v>
      </c>
      <c r="AG31" s="72">
        <f t="shared" si="9"/>
        <v>0.05</v>
      </c>
      <c r="AH31" s="2"/>
      <c r="AI31" s="61">
        <v>1</v>
      </c>
      <c r="AJ31" s="72">
        <f t="shared" si="10"/>
        <v>0.05</v>
      </c>
      <c r="AK31" s="2"/>
      <c r="AL31" s="61">
        <v>1</v>
      </c>
      <c r="AM31" s="72">
        <f t="shared" si="11"/>
        <v>0.05</v>
      </c>
      <c r="AN31" s="2"/>
      <c r="AO31" s="2"/>
      <c r="AP31" s="67">
        <f t="shared" si="13"/>
        <v>12</v>
      </c>
      <c r="AQ31" s="69">
        <f t="shared" si="12"/>
        <v>0.05</v>
      </c>
      <c r="AR31" s="2"/>
      <c r="AS31" s="2"/>
      <c r="AT31" s="2"/>
    </row>
    <row r="32" spans="2:55">
      <c r="B32" s="93">
        <v>7499</v>
      </c>
      <c r="C32" s="90" t="s">
        <v>50</v>
      </c>
      <c r="D32" s="2"/>
      <c r="E32" s="64">
        <v>1</v>
      </c>
      <c r="F32" s="72">
        <f t="shared" si="0"/>
        <v>0.05</v>
      </c>
      <c r="G32" s="2"/>
      <c r="H32" s="61">
        <v>1</v>
      </c>
      <c r="I32" s="72">
        <f t="shared" si="1"/>
        <v>0.05</v>
      </c>
      <c r="J32" s="2"/>
      <c r="K32" s="61">
        <v>1</v>
      </c>
      <c r="L32" s="72">
        <f t="shared" si="2"/>
        <v>0.05</v>
      </c>
      <c r="M32" s="2"/>
      <c r="N32" s="61">
        <v>1</v>
      </c>
      <c r="O32" s="72">
        <f t="shared" si="3"/>
        <v>0.05</v>
      </c>
      <c r="P32" s="2"/>
      <c r="Q32" s="61">
        <v>1</v>
      </c>
      <c r="R32" s="72">
        <f t="shared" si="4"/>
        <v>0.05</v>
      </c>
      <c r="S32" s="2"/>
      <c r="T32" s="61">
        <v>1</v>
      </c>
      <c r="U32" s="72">
        <f t="shared" si="5"/>
        <v>0.05</v>
      </c>
      <c r="V32" s="2"/>
      <c r="W32" s="61">
        <v>1</v>
      </c>
      <c r="X32" s="72">
        <f t="shared" si="6"/>
        <v>0.05</v>
      </c>
      <c r="Y32" s="2"/>
      <c r="Z32" s="61">
        <v>1</v>
      </c>
      <c r="AA32" s="72">
        <f t="shared" si="7"/>
        <v>0.05</v>
      </c>
      <c r="AB32" s="2"/>
      <c r="AC32" s="61">
        <v>1</v>
      </c>
      <c r="AD32" s="72">
        <f t="shared" si="8"/>
        <v>0.05</v>
      </c>
      <c r="AE32" s="2"/>
      <c r="AF32" s="61">
        <v>1</v>
      </c>
      <c r="AG32" s="72">
        <f t="shared" si="9"/>
        <v>0.05</v>
      </c>
      <c r="AH32" s="2"/>
      <c r="AI32" s="61">
        <v>1</v>
      </c>
      <c r="AJ32" s="72">
        <f t="shared" si="10"/>
        <v>0.05</v>
      </c>
      <c r="AK32" s="2"/>
      <c r="AL32" s="61">
        <v>1</v>
      </c>
      <c r="AM32" s="72">
        <f t="shared" si="11"/>
        <v>0.05</v>
      </c>
      <c r="AN32" s="2"/>
      <c r="AO32" s="2"/>
      <c r="AP32" s="67">
        <f t="shared" si="13"/>
        <v>12</v>
      </c>
      <c r="AQ32" s="69">
        <f t="shared" si="12"/>
        <v>0.05</v>
      </c>
      <c r="AR32" s="2"/>
      <c r="AS32" s="2"/>
      <c r="AT32" s="2"/>
    </row>
    <row r="33" spans="2:69" ht="13" thickBot="1">
      <c r="B33" s="40"/>
      <c r="C33" s="41"/>
      <c r="D33" s="2"/>
      <c r="E33" s="64"/>
      <c r="F33" s="86"/>
      <c r="G33" s="2"/>
      <c r="H33" s="61"/>
      <c r="I33" s="86"/>
      <c r="J33" s="2"/>
      <c r="K33" s="61"/>
      <c r="L33" s="86"/>
      <c r="M33" s="2"/>
      <c r="N33" s="61"/>
      <c r="O33" s="86"/>
      <c r="P33" s="2"/>
      <c r="Q33" s="61"/>
      <c r="R33" s="86"/>
      <c r="S33" s="2"/>
      <c r="T33" s="61"/>
      <c r="U33" s="86"/>
      <c r="V33" s="2"/>
      <c r="W33" s="61"/>
      <c r="X33" s="86"/>
      <c r="Y33" s="2"/>
      <c r="Z33" s="61"/>
      <c r="AA33" s="86"/>
      <c r="AB33" s="2"/>
      <c r="AC33" s="61"/>
      <c r="AD33" s="86"/>
      <c r="AE33" s="2"/>
      <c r="AF33" s="61"/>
      <c r="AG33" s="86"/>
      <c r="AH33" s="2"/>
      <c r="AI33" s="61"/>
      <c r="AJ33" s="86"/>
      <c r="AK33" s="2"/>
      <c r="AL33" s="61"/>
      <c r="AM33" s="86"/>
      <c r="AN33" s="2"/>
      <c r="AO33" s="2"/>
      <c r="AP33" s="67"/>
      <c r="AQ33" s="87"/>
      <c r="AR33" s="2"/>
      <c r="AS33" s="2"/>
      <c r="AT33" s="2"/>
    </row>
    <row r="34" spans="2:69" ht="14" thickTop="1" thickBot="1">
      <c r="B34" s="46">
        <v>7400</v>
      </c>
      <c r="C34" s="47" t="s">
        <v>51</v>
      </c>
      <c r="D34" s="48"/>
      <c r="E34" s="63">
        <f>SUM(E13:E32)</f>
        <v>20</v>
      </c>
      <c r="F34" s="49">
        <f>SUM(F13:F32)</f>
        <v>1.0000000000000002</v>
      </c>
      <c r="G34" s="48"/>
      <c r="H34" s="63">
        <f>SUM(H13:H32)</f>
        <v>20</v>
      </c>
      <c r="I34" s="49">
        <f>SUM(I13:I32)</f>
        <v>1.0000000000000002</v>
      </c>
      <c r="J34" s="48"/>
      <c r="K34" s="63">
        <f>SUM(K13:K32)</f>
        <v>20</v>
      </c>
      <c r="L34" s="49">
        <f>SUM(L13:L32)</f>
        <v>1.0000000000000002</v>
      </c>
      <c r="M34" s="48"/>
      <c r="N34" s="63">
        <f>SUM(N13:N32)</f>
        <v>20</v>
      </c>
      <c r="O34" s="49">
        <f>SUM(O13:O32)</f>
        <v>1.0000000000000002</v>
      </c>
      <c r="P34" s="48"/>
      <c r="Q34" s="63">
        <f>SUM(Q13:Q32)</f>
        <v>20</v>
      </c>
      <c r="R34" s="49">
        <f>SUM(R13:R32)</f>
        <v>1.0000000000000002</v>
      </c>
      <c r="S34" s="48"/>
      <c r="T34" s="63">
        <f>SUM(T13:T32)</f>
        <v>20</v>
      </c>
      <c r="U34" s="49">
        <f>SUM(U13:U32)</f>
        <v>1.0000000000000002</v>
      </c>
      <c r="V34" s="48"/>
      <c r="W34" s="63">
        <f>SUM(W13:W32)</f>
        <v>20</v>
      </c>
      <c r="X34" s="49">
        <f>SUM(X13:X32)</f>
        <v>1.0000000000000002</v>
      </c>
      <c r="Y34" s="48"/>
      <c r="Z34" s="63">
        <f>SUM(Z13:Z32)</f>
        <v>20</v>
      </c>
      <c r="AA34" s="49">
        <f>SUM(AA13:AA32)</f>
        <v>1.0000000000000002</v>
      </c>
      <c r="AB34" s="48"/>
      <c r="AC34" s="63">
        <f>SUM(AC13:AC32)</f>
        <v>20</v>
      </c>
      <c r="AD34" s="49">
        <f>SUM(AD13:AD32)</f>
        <v>1.0000000000000002</v>
      </c>
      <c r="AE34" s="48"/>
      <c r="AF34" s="63">
        <f>SUM(AF13:AF32)</f>
        <v>20</v>
      </c>
      <c r="AG34" s="49">
        <f>SUM(AG13:AG32)</f>
        <v>1.0000000000000002</v>
      </c>
      <c r="AH34" s="48"/>
      <c r="AI34" s="63">
        <f>SUM(AI13:AI32)</f>
        <v>20</v>
      </c>
      <c r="AJ34" s="49">
        <f>SUM(AJ13:AJ32)</f>
        <v>1.0000000000000002</v>
      </c>
      <c r="AK34" s="48"/>
      <c r="AL34" s="63">
        <f>SUM(AL13:AL32)</f>
        <v>20</v>
      </c>
      <c r="AM34" s="49">
        <f>SUM(AM13:AM32)</f>
        <v>1.0000000000000002</v>
      </c>
      <c r="AN34" s="48"/>
      <c r="AO34" s="48"/>
      <c r="AP34" s="63">
        <f>SUM(AP13:AP32)</f>
        <v>240</v>
      </c>
      <c r="AQ34" s="49">
        <f>SUM(AQ13:AQ32)</f>
        <v>1.0000000000000002</v>
      </c>
      <c r="AR34" s="48"/>
      <c r="AS34" s="48"/>
      <c r="AT34" s="48"/>
      <c r="AU34" s="28"/>
    </row>
    <row r="35" spans="2:69" ht="13" thickTop="1">
      <c r="D35"/>
      <c r="G35"/>
      <c r="J35"/>
      <c r="L35" s="70"/>
      <c r="M35"/>
      <c r="O35" s="70"/>
      <c r="P35"/>
      <c r="R35" s="70"/>
      <c r="S35"/>
      <c r="U35" s="70"/>
      <c r="V35"/>
      <c r="X35" s="70"/>
      <c r="Y35"/>
      <c r="AA35" s="70"/>
      <c r="AB35"/>
      <c r="AD35" s="70"/>
      <c r="AE35"/>
      <c r="AG35" s="70"/>
      <c r="AH35"/>
      <c r="AJ35" s="70"/>
      <c r="AK35"/>
      <c r="AM35" s="70"/>
      <c r="AN35"/>
      <c r="AO35"/>
      <c r="AQ35" s="70"/>
      <c r="AR35"/>
    </row>
    <row r="36" spans="2:69">
      <c r="D36"/>
      <c r="G36"/>
      <c r="J36"/>
      <c r="M36"/>
      <c r="P36"/>
      <c r="R36" s="70"/>
      <c r="S36"/>
      <c r="U36" s="70"/>
      <c r="V36"/>
      <c r="X36" s="70"/>
      <c r="Y36"/>
      <c r="AB36"/>
      <c r="AD36" s="70"/>
      <c r="AE36"/>
      <c r="AG36" s="70"/>
      <c r="AH36"/>
      <c r="AJ36" s="70"/>
      <c r="AK36"/>
      <c r="AM36" s="70"/>
      <c r="AN36"/>
      <c r="AO36"/>
      <c r="AR36"/>
    </row>
    <row r="37" spans="2:69">
      <c r="D37"/>
      <c r="G37"/>
      <c r="J37"/>
      <c r="M37"/>
      <c r="P37"/>
      <c r="S37"/>
      <c r="U37" s="70"/>
      <c r="V37"/>
      <c r="Y37"/>
      <c r="AB37"/>
      <c r="AE37"/>
      <c r="AG37" s="70"/>
      <c r="AH37"/>
      <c r="AJ37" s="70"/>
      <c r="AK37"/>
      <c r="AM37" s="70"/>
      <c r="AN37"/>
      <c r="AO37"/>
      <c r="AR37"/>
    </row>
    <row r="38" spans="2:69">
      <c r="C38" t="s">
        <v>0</v>
      </c>
      <c r="D38"/>
      <c r="E38" t="s">
        <v>0</v>
      </c>
      <c r="G38" t="s">
        <v>0</v>
      </c>
      <c r="H38" t="s">
        <v>0</v>
      </c>
      <c r="J38"/>
      <c r="M38"/>
      <c r="P38"/>
      <c r="S38"/>
      <c r="U38" s="70"/>
      <c r="V38"/>
      <c r="Y38"/>
      <c r="AB38"/>
      <c r="AE38"/>
      <c r="AG38" s="70"/>
      <c r="AH38"/>
      <c r="AJ38" s="70"/>
      <c r="AK38"/>
      <c r="AM38" s="70"/>
      <c r="AN38"/>
      <c r="AO38"/>
      <c r="AR38"/>
    </row>
    <row r="39" spans="2:69">
      <c r="D39"/>
      <c r="G39"/>
      <c r="H39" t="s">
        <v>0</v>
      </c>
      <c r="J39"/>
      <c r="M39"/>
      <c r="P39"/>
      <c r="S39"/>
      <c r="V39"/>
      <c r="Y39"/>
      <c r="AB39"/>
      <c r="AE39"/>
      <c r="AG39" s="70"/>
      <c r="AH39"/>
      <c r="AJ39" s="70"/>
      <c r="AK39"/>
      <c r="AM39" s="70"/>
      <c r="AN39"/>
      <c r="AO39"/>
      <c r="AR39"/>
    </row>
    <row r="40" spans="2:69">
      <c r="D40"/>
      <c r="G40"/>
      <c r="H40" t="s">
        <v>0</v>
      </c>
      <c r="J40"/>
      <c r="M40"/>
      <c r="P40"/>
      <c r="S40"/>
      <c r="V40"/>
      <c r="Y40"/>
      <c r="AB40"/>
      <c r="AE40"/>
      <c r="AH40"/>
      <c r="AK40"/>
      <c r="AM40" s="70"/>
      <c r="AN40"/>
      <c r="AO40"/>
      <c r="AR40"/>
    </row>
    <row r="41" spans="2:69">
      <c r="D41"/>
      <c r="G41"/>
      <c r="H41" t="s">
        <v>0</v>
      </c>
      <c r="J41"/>
      <c r="M41"/>
      <c r="P41"/>
      <c r="S41"/>
      <c r="V41"/>
      <c r="Y41"/>
      <c r="AB41"/>
      <c r="AE41"/>
      <c r="AH41"/>
      <c r="AK41"/>
      <c r="AN41"/>
      <c r="AO41"/>
      <c r="AR41"/>
      <c r="BB41" s="7"/>
      <c r="BC41" s="7"/>
      <c r="BD41" s="7"/>
      <c r="BE41" s="7"/>
      <c r="BF41" s="7"/>
      <c r="BG41" s="7"/>
      <c r="BH41" s="7"/>
      <c r="BI41" s="7"/>
      <c r="BJ41" s="7"/>
      <c r="BK41" s="7"/>
      <c r="BL41" s="7"/>
      <c r="BM41" s="7"/>
      <c r="BN41" s="7"/>
      <c r="BO41" s="7"/>
      <c r="BP41" s="7"/>
      <c r="BQ41" s="7"/>
    </row>
    <row r="42" spans="2:69">
      <c r="D42"/>
      <c r="G42"/>
      <c r="H42" t="s">
        <v>0</v>
      </c>
      <c r="J42"/>
      <c r="M42"/>
      <c r="P42"/>
      <c r="S42"/>
      <c r="V42"/>
      <c r="Y42"/>
      <c r="AB42"/>
      <c r="AE42"/>
      <c r="AH42"/>
      <c r="AK42"/>
      <c r="AN42"/>
      <c r="AO42"/>
      <c r="AR42"/>
    </row>
    <row r="43" spans="2:69">
      <c r="D43"/>
      <c r="G43"/>
      <c r="H43" t="s">
        <v>0</v>
      </c>
      <c r="J43"/>
      <c r="M43"/>
      <c r="P43"/>
      <c r="S43"/>
      <c r="V43"/>
      <c r="Y43"/>
      <c r="AB43"/>
      <c r="AE43"/>
      <c r="AH43"/>
      <c r="AK43"/>
      <c r="AN43"/>
      <c r="AO43"/>
      <c r="AR43"/>
    </row>
    <row r="44" spans="2:69">
      <c r="D44"/>
      <c r="G44"/>
      <c r="J44"/>
      <c r="M44"/>
      <c r="P44"/>
      <c r="S44"/>
      <c r="V44"/>
      <c r="Y44"/>
      <c r="AB44"/>
      <c r="AE44"/>
      <c r="AH44"/>
      <c r="AK44"/>
      <c r="AN44"/>
      <c r="AO44"/>
      <c r="AR44"/>
    </row>
    <row r="45" spans="2:69">
      <c r="D45"/>
      <c r="G45"/>
      <c r="J45"/>
      <c r="M45"/>
      <c r="P45"/>
      <c r="S45"/>
      <c r="V45"/>
      <c r="Y45"/>
      <c r="AB45"/>
      <c r="AE45"/>
      <c r="AH45"/>
      <c r="AK45"/>
      <c r="AN45"/>
      <c r="AO45"/>
      <c r="AR45"/>
    </row>
    <row r="46" spans="2:69">
      <c r="D46"/>
      <c r="G46"/>
      <c r="J46"/>
      <c r="M46"/>
      <c r="P46"/>
      <c r="S46"/>
      <c r="V46"/>
      <c r="Y46"/>
      <c r="AB46"/>
      <c r="AE46"/>
      <c r="AH46"/>
      <c r="AK46"/>
      <c r="AN46"/>
      <c r="AO46"/>
      <c r="AR46"/>
    </row>
    <row r="47" spans="2:69">
      <c r="D47"/>
      <c r="G47"/>
      <c r="J47"/>
      <c r="M47"/>
      <c r="P47"/>
      <c r="S47"/>
      <c r="V47"/>
      <c r="Y47"/>
      <c r="AB47"/>
      <c r="AE47"/>
      <c r="AH47"/>
      <c r="AK47"/>
      <c r="AN47"/>
      <c r="AO47"/>
      <c r="AR47"/>
    </row>
    <row r="48" spans="2:69">
      <c r="D48"/>
      <c r="G48"/>
      <c r="J48"/>
      <c r="M48"/>
      <c r="P48"/>
      <c r="S48"/>
      <c r="V48"/>
      <c r="Y48"/>
      <c r="AB48"/>
      <c r="AE48"/>
      <c r="AH48"/>
      <c r="AK48"/>
      <c r="AN48"/>
      <c r="AO48"/>
      <c r="AR48"/>
    </row>
    <row r="49" spans="2:46">
      <c r="D49"/>
      <c r="G49"/>
      <c r="J49"/>
      <c r="M49"/>
      <c r="P49"/>
      <c r="S49"/>
      <c r="V49"/>
      <c r="Y49"/>
      <c r="AB49"/>
      <c r="AE49"/>
      <c r="AH49"/>
      <c r="AK49"/>
      <c r="AN49"/>
      <c r="AO49"/>
      <c r="AR49"/>
    </row>
    <row r="50" spans="2:46">
      <c r="D50"/>
      <c r="G50"/>
      <c r="J50"/>
      <c r="M50"/>
      <c r="P50"/>
      <c r="S50"/>
      <c r="V50"/>
      <c r="Y50"/>
      <c r="AB50"/>
      <c r="AE50"/>
      <c r="AH50"/>
      <c r="AK50"/>
      <c r="AN50"/>
      <c r="AO50"/>
      <c r="AR50"/>
    </row>
    <row r="51" spans="2:46">
      <c r="D51"/>
      <c r="G51"/>
      <c r="J51"/>
      <c r="M51"/>
      <c r="P51"/>
      <c r="S51"/>
      <c r="V51"/>
      <c r="Y51"/>
      <c r="AB51"/>
      <c r="AE51"/>
      <c r="AH51"/>
      <c r="AK51"/>
      <c r="AN51"/>
      <c r="AO51"/>
      <c r="AR51"/>
    </row>
    <row r="52" spans="2:46">
      <c r="D52"/>
      <c r="G52"/>
      <c r="J52"/>
      <c r="M52"/>
      <c r="P52"/>
      <c r="S52"/>
      <c r="V52"/>
      <c r="Y52"/>
      <c r="AB52"/>
      <c r="AE52"/>
      <c r="AH52"/>
      <c r="AK52"/>
      <c r="AN52"/>
      <c r="AO52"/>
      <c r="AR52"/>
    </row>
    <row r="53" spans="2:46">
      <c r="B53" s="50"/>
      <c r="C53" s="50"/>
      <c r="D53" s="2"/>
      <c r="E53" s="50"/>
      <c r="F53" s="50"/>
      <c r="G53" s="2"/>
      <c r="H53" s="51"/>
      <c r="I53" s="50"/>
      <c r="J53" s="2"/>
      <c r="K53" s="50"/>
      <c r="L53" s="50"/>
      <c r="M53" s="2"/>
      <c r="N53" s="50"/>
      <c r="O53" s="50"/>
      <c r="P53" s="2"/>
      <c r="Q53" s="50"/>
      <c r="R53" s="50"/>
      <c r="S53" s="2"/>
      <c r="T53" s="50"/>
      <c r="U53" s="50"/>
      <c r="V53" s="2"/>
      <c r="W53" s="50"/>
      <c r="X53" s="50"/>
      <c r="Y53" s="2"/>
      <c r="Z53" s="50"/>
      <c r="AA53" s="50"/>
      <c r="AB53" s="2"/>
      <c r="AC53" s="50"/>
      <c r="AD53" s="50"/>
      <c r="AE53" s="2"/>
      <c r="AF53" s="50"/>
      <c r="AG53" s="50"/>
      <c r="AH53" s="2"/>
      <c r="AI53" s="50"/>
      <c r="AJ53" s="50"/>
      <c r="AK53" s="2"/>
      <c r="AL53" s="50"/>
      <c r="AM53" s="50"/>
      <c r="AN53" s="2"/>
      <c r="AO53" s="2"/>
      <c r="AP53" s="50"/>
      <c r="AQ53" s="50"/>
      <c r="AR53" s="2"/>
      <c r="AS53" s="50"/>
      <c r="AT53"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3"/>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6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122" t="str">
        <f>+'Total des coûts d''exploitation'!B2:C2</f>
        <v>Restaurant Le 755 cuisine_monde</v>
      </c>
      <c r="C2" s="123"/>
      <c r="AR2" s="2"/>
      <c r="AS2" s="2"/>
      <c r="AT2" s="2"/>
    </row>
    <row r="3" spans="2:56">
      <c r="B3" s="124" t="str">
        <f>+'Total des coûts d''exploitation'!B3:C3</f>
        <v>Budget d’exploitation pour l’année 2017</v>
      </c>
      <c r="C3" s="125"/>
      <c r="AR3" s="2"/>
      <c r="AS3" s="2"/>
      <c r="AT3" s="2"/>
    </row>
    <row r="4" spans="2:56" ht="13" thickBot="1">
      <c r="B4" s="126" t="str">
        <f>+'Total des coûts d''exploitation'!B4:C4</f>
        <v>Calendrier du 1er janvier 2017 au 31 décembre 2017</v>
      </c>
      <c r="C4" s="127"/>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+E24/$C$7/31</f>
        <v>3.2258064516129032E-3</v>
      </c>
      <c r="G6" s="7"/>
      <c r="H6" s="5" t="str">
        <f>+E6</f>
        <v>Coût / place / jour</v>
      </c>
      <c r="I6" s="6">
        <f>+H24/$C$7/28</f>
        <v>3.5714285714285718E-3</v>
      </c>
      <c r="J6" s="7"/>
      <c r="K6" s="5" t="str">
        <f>+H6</f>
        <v>Coût / place / jour</v>
      </c>
      <c r="L6" s="6">
        <f>+K24/$C$7/31</f>
        <v>3.2258064516129032E-3</v>
      </c>
      <c r="M6" s="7"/>
      <c r="N6" s="5" t="str">
        <f>+K6</f>
        <v>Coût / place / jour</v>
      </c>
      <c r="O6" s="6">
        <f>+N24/$C$7/30</f>
        <v>3.3333333333333335E-3</v>
      </c>
      <c r="P6" s="8"/>
      <c r="Q6" s="5" t="str">
        <f>+N6</f>
        <v>Coût / place / jour</v>
      </c>
      <c r="R6" s="6">
        <f>+Q24/$C$7/31</f>
        <v>3.2258064516129032E-3</v>
      </c>
      <c r="S6" s="8"/>
      <c r="T6" s="5" t="str">
        <f>+Q6</f>
        <v>Coût / place / jour</v>
      </c>
      <c r="U6" s="6">
        <f>+T24/$C$7/30</f>
        <v>3.3333333333333335E-3</v>
      </c>
      <c r="V6" s="7"/>
      <c r="W6" s="5" t="str">
        <f>+T6</f>
        <v>Coût / place / jour</v>
      </c>
      <c r="X6" s="6">
        <f>+W24/$C$7/31</f>
        <v>3.2258064516129032E-3</v>
      </c>
      <c r="Y6" s="7"/>
      <c r="Z6" s="5" t="str">
        <f>+W6</f>
        <v>Coût / place / jour</v>
      </c>
      <c r="AA6" s="6">
        <f>+Z24/$C$7/31</f>
        <v>3.2258064516129032E-3</v>
      </c>
      <c r="AB6" s="7"/>
      <c r="AC6" s="5" t="str">
        <f>+Z6</f>
        <v>Coût / place / jour</v>
      </c>
      <c r="AD6" s="6">
        <f>+AC24/$C$7/30</f>
        <v>3.3333333333333335E-3</v>
      </c>
      <c r="AE6" s="7"/>
      <c r="AF6" s="5" t="str">
        <f>+AC6</f>
        <v>Coût / place / jour</v>
      </c>
      <c r="AG6" s="6">
        <f>+AF24/$C$7/31</f>
        <v>3.2258064516129032E-3</v>
      </c>
      <c r="AH6" s="7"/>
      <c r="AI6" s="5" t="str">
        <f>+AF6</f>
        <v>Coût / place / jour</v>
      </c>
      <c r="AJ6" s="6">
        <f>+AI24/$C$7/30</f>
        <v>3.3333333333333335E-3</v>
      </c>
      <c r="AK6" s="9"/>
      <c r="AL6" s="5" t="str">
        <f>+AI6</f>
        <v>Coût / place / jour</v>
      </c>
      <c r="AM6" s="6">
        <f>+AL24/$C$7/31</f>
        <v>3.2258064516129032E-3</v>
      </c>
      <c r="AN6" s="7"/>
      <c r="AO6" s="7"/>
      <c r="AP6" s="10" t="str">
        <f>+AL6</f>
        <v>Coût / place / jour</v>
      </c>
      <c r="AQ6" s="11">
        <f>+AP24/$C$7/365</f>
        <v>3.2876712328767121E-3</v>
      </c>
      <c r="AR6" s="2"/>
      <c r="AS6" s="2"/>
      <c r="AT6" s="2"/>
    </row>
    <row r="7" spans="2:56">
      <c r="B7" s="12"/>
      <c r="C7" s="13">
        <f>+'Total des coûts d''exploitation'!C7</f>
        <v>100</v>
      </c>
      <c r="D7"/>
      <c r="E7" s="18">
        <f>+E24/$AP24</f>
        <v>8.3333333333333329E-2</v>
      </c>
      <c r="F7" s="14"/>
      <c r="G7"/>
      <c r="H7" s="18">
        <f>+H24/$AP24</f>
        <v>8.3333333333333329E-2</v>
      </c>
      <c r="I7" s="14"/>
      <c r="J7"/>
      <c r="K7" s="18">
        <f>+K24/$AP24</f>
        <v>8.3333333333333329E-2</v>
      </c>
      <c r="L7" s="19"/>
      <c r="M7"/>
      <c r="N7" s="18">
        <f>+N24/$AP24</f>
        <v>8.3333333333333329E-2</v>
      </c>
      <c r="O7" s="19"/>
      <c r="P7" s="15"/>
      <c r="Q7" s="18">
        <f>+Q24/$AP24</f>
        <v>8.3333333333333329E-2</v>
      </c>
      <c r="R7" s="19"/>
      <c r="S7" s="15"/>
      <c r="T7" s="18">
        <f>+T24/$AP24</f>
        <v>8.3333333333333329E-2</v>
      </c>
      <c r="U7" s="19"/>
      <c r="V7"/>
      <c r="W7" s="18">
        <f>+W24/$AP24</f>
        <v>8.3333333333333329E-2</v>
      </c>
      <c r="X7" s="19"/>
      <c r="Y7"/>
      <c r="Z7" s="18">
        <f>+Z24/$AP24</f>
        <v>8.3333333333333329E-2</v>
      </c>
      <c r="AA7" s="19"/>
      <c r="AB7"/>
      <c r="AC7" s="18">
        <f>+AC24/$AP24</f>
        <v>8.3333333333333329E-2</v>
      </c>
      <c r="AD7" s="19"/>
      <c r="AE7"/>
      <c r="AF7" s="18">
        <f>+AF24/$AP24</f>
        <v>8.3333333333333329E-2</v>
      </c>
      <c r="AG7" s="19"/>
      <c r="AH7"/>
      <c r="AI7" s="18">
        <f>+AI24/$AP24</f>
        <v>8.3333333333333329E-2</v>
      </c>
      <c r="AJ7" s="19"/>
      <c r="AK7" s="16"/>
      <c r="AL7" s="18">
        <f>+AL24/$AP24</f>
        <v>8.3333333333333329E-2</v>
      </c>
      <c r="AM7" s="19"/>
      <c r="AN7"/>
      <c r="AO7"/>
      <c r="AP7" s="24">
        <f>+AP24/$AP24</f>
        <v>1</v>
      </c>
      <c r="AQ7" s="17" t="str">
        <f>+'Total des coûts d''exploitation'!AQ7</f>
        <v>365 jours</v>
      </c>
      <c r="AR7" s="2"/>
      <c r="AS7" s="2"/>
      <c r="AT7" s="2"/>
    </row>
    <row r="8" spans="2:56">
      <c r="B8" s="12"/>
      <c r="C8" s="13">
        <f>+'Total des coûts d''exploitation'!C8</f>
        <v>1</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7" t="str">
        <f>+'Total des coûts d''exploitation'!AP8</f>
        <v>Total</v>
      </c>
      <c r="AQ8" s="13" t="str">
        <f>AM8</f>
        <v>(%)</v>
      </c>
      <c r="AR8" s="2"/>
      <c r="AS8" s="2"/>
      <c r="AT8" s="2"/>
    </row>
    <row r="9" spans="2:56" ht="13" thickBot="1">
      <c r="B9" s="53"/>
      <c r="C9" s="54">
        <f>AP24/$C$7</f>
        <v>1.2</v>
      </c>
      <c r="D9"/>
      <c r="E9" s="74" t="str">
        <f>+'Total des coûts d''exploitation'!E9</f>
        <v>Janvier 2017</v>
      </c>
      <c r="F9" s="108"/>
      <c r="G9" s="109"/>
      <c r="H9" s="75" t="str">
        <f>+'Total des coûts d''exploitation'!H9</f>
        <v>Février 2017</v>
      </c>
      <c r="I9" s="110"/>
      <c r="J9" s="109"/>
      <c r="K9" s="75" t="str">
        <f>+'Total des coûts d''exploitation'!K9</f>
        <v>Mars 2017</v>
      </c>
      <c r="L9" s="110"/>
      <c r="M9" s="109"/>
      <c r="N9" s="74" t="str">
        <f>+'Total des coûts d''exploitation'!N9</f>
        <v>Avril 2017</v>
      </c>
      <c r="O9" s="108"/>
      <c r="P9" s="111"/>
      <c r="Q9" s="74" t="str">
        <f>+'Total des coûts d''exploitation'!Q9</f>
        <v>Mai 2017</v>
      </c>
      <c r="R9" s="108"/>
      <c r="S9" s="111"/>
      <c r="T9" s="75" t="str">
        <f>+'Total des coûts d''exploitation'!T9</f>
        <v>Juin 2017</v>
      </c>
      <c r="U9" s="110"/>
      <c r="V9" s="109"/>
      <c r="W9" s="75" t="str">
        <f>+'Total des coûts d''exploitation'!W9</f>
        <v>Juillet 2017</v>
      </c>
      <c r="X9" s="110"/>
      <c r="Y9" s="109"/>
      <c r="Z9" s="75" t="str">
        <f>+'Total des coûts d''exploitation'!Z9</f>
        <v>Août 2017</v>
      </c>
      <c r="AA9" s="110"/>
      <c r="AB9" s="109"/>
      <c r="AC9" s="75" t="str">
        <f>+'Total des coûts d''exploitation'!AC9</f>
        <v>Septembre 2017</v>
      </c>
      <c r="AD9" s="110"/>
      <c r="AE9" s="109"/>
      <c r="AF9" s="75" t="str">
        <f>+'Total des coûts d''exploitation'!AF9</f>
        <v>Octobre 2017</v>
      </c>
      <c r="AG9" s="110"/>
      <c r="AH9" s="109"/>
      <c r="AI9" s="75" t="str">
        <f>+'Total des coûts d''exploitation'!AI9</f>
        <v>Novembre 2017</v>
      </c>
      <c r="AJ9" s="110"/>
      <c r="AK9" s="112"/>
      <c r="AL9" s="75" t="str">
        <f>+'Total des coûts d''exploitation'!AL9</f>
        <v>Décembre 2017</v>
      </c>
      <c r="AM9" s="110"/>
      <c r="AN9" s="109"/>
      <c r="AO9" s="109"/>
      <c r="AP9" s="81" t="str">
        <f>+'Total des coûts d''exploitation'!AP9</f>
        <v>Année 2017</v>
      </c>
      <c r="AQ9" s="113"/>
      <c r="AR9" s="114"/>
      <c r="AS9" s="114"/>
      <c r="AT9" s="115"/>
      <c r="AU9" s="116"/>
      <c r="AV9" s="116"/>
      <c r="AW9" s="85"/>
      <c r="AX9" s="85"/>
      <c r="AY9" s="85"/>
      <c r="AZ9" s="85"/>
    </row>
    <row r="10" spans="2:56" ht="14" thickTop="1" thickBot="1">
      <c r="D10" s="28"/>
      <c r="G10" s="30"/>
      <c r="J10" s="30"/>
      <c r="M10" s="30"/>
      <c r="P10" s="31"/>
      <c r="S10" s="31"/>
      <c r="V10" s="30"/>
      <c r="Y10" s="32"/>
      <c r="AB10" s="30"/>
      <c r="AE10" s="30"/>
      <c r="AH10" s="30"/>
      <c r="AK10" s="33"/>
      <c r="AN10" s="30"/>
      <c r="AO10" s="30"/>
      <c r="AR10" s="34"/>
      <c r="AS10" s="34"/>
      <c r="AT10" s="34"/>
    </row>
    <row r="11" spans="2:56" ht="13" thickTop="1">
      <c r="B11" s="56"/>
      <c r="C11" s="57" t="s">
        <v>56</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2: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2:56">
      <c r="B13" s="92">
        <v>7505</v>
      </c>
      <c r="C13" s="36" t="s">
        <v>75</v>
      </c>
      <c r="D13" s="2"/>
      <c r="E13" s="64">
        <v>1</v>
      </c>
      <c r="F13" s="71">
        <f t="shared" ref="F13:F22" si="0">E13/E$24</f>
        <v>0.1</v>
      </c>
      <c r="G13" s="2"/>
      <c r="H13" s="61">
        <v>1</v>
      </c>
      <c r="I13" s="71">
        <f t="shared" ref="I13:I22" si="1">H13/H$24</f>
        <v>0.1</v>
      </c>
      <c r="J13" s="42"/>
      <c r="K13" s="61">
        <v>1</v>
      </c>
      <c r="L13" s="71">
        <f t="shared" ref="L13:L22" si="2">K13/K$24</f>
        <v>0.1</v>
      </c>
      <c r="M13" s="42"/>
      <c r="N13" s="61">
        <v>1</v>
      </c>
      <c r="O13" s="71">
        <f t="shared" ref="O13:O22" si="3">N13/N$24</f>
        <v>0.1</v>
      </c>
      <c r="P13" s="42"/>
      <c r="Q13" s="61">
        <v>1</v>
      </c>
      <c r="R13" s="71">
        <f t="shared" ref="R13:R22" si="4">Q13/Q$24</f>
        <v>0.1</v>
      </c>
      <c r="S13" s="42"/>
      <c r="T13" s="61">
        <v>1</v>
      </c>
      <c r="U13" s="71">
        <f t="shared" ref="U13:U22" si="5">T13/T$24</f>
        <v>0.1</v>
      </c>
      <c r="V13" s="42"/>
      <c r="W13" s="61">
        <v>1</v>
      </c>
      <c r="X13" s="71">
        <f t="shared" ref="X13:X22" si="6">W13/W$24</f>
        <v>0.1</v>
      </c>
      <c r="Y13" s="42"/>
      <c r="Z13" s="61">
        <v>1</v>
      </c>
      <c r="AA13" s="71">
        <f t="shared" ref="AA13:AA22" si="7">Z13/Z$24</f>
        <v>0.1</v>
      </c>
      <c r="AB13" s="42"/>
      <c r="AC13" s="61">
        <v>1</v>
      </c>
      <c r="AD13" s="71">
        <f t="shared" ref="AD13:AD22" si="8">AC13/AC$24</f>
        <v>0.1</v>
      </c>
      <c r="AE13" s="42"/>
      <c r="AF13" s="61">
        <v>1</v>
      </c>
      <c r="AG13" s="71">
        <f t="shared" ref="AG13:AG22" si="9">AF13/AF$24</f>
        <v>0.1</v>
      </c>
      <c r="AH13" s="42"/>
      <c r="AI13" s="61">
        <v>1</v>
      </c>
      <c r="AJ13" s="71">
        <f t="shared" ref="AJ13:AJ22" si="10">AI13/AI$24</f>
        <v>0.1</v>
      </c>
      <c r="AK13" s="42"/>
      <c r="AL13" s="61">
        <v>1</v>
      </c>
      <c r="AM13" s="71">
        <f t="shared" ref="AM13:AM22" si="11">AL13/AL$24</f>
        <v>0.1</v>
      </c>
      <c r="AN13" s="42"/>
      <c r="AO13" s="42"/>
      <c r="AP13" s="67">
        <f>SUM(+$AL13+$AI13+$AF13+$AC13+$Z13+$W13+$T13+$Q13+$N13+$K13+$H13+$E13)</f>
        <v>12</v>
      </c>
      <c r="AQ13" s="68">
        <f t="shared" ref="AQ13:AQ22" si="12">AP13/AP$24</f>
        <v>0.1</v>
      </c>
      <c r="AR13" s="42"/>
      <c r="AS13" s="42"/>
      <c r="AT13" s="42"/>
      <c r="AU13" s="43"/>
      <c r="AV13" s="43"/>
      <c r="AW13" s="43"/>
      <c r="AX13" s="43"/>
      <c r="AY13" s="43"/>
      <c r="AZ13" s="43"/>
      <c r="BA13" s="43"/>
      <c r="BB13" s="43"/>
      <c r="BC13" s="43"/>
    </row>
    <row r="14" spans="2:56">
      <c r="B14" s="92">
        <v>7510</v>
      </c>
      <c r="C14" s="36" t="s">
        <v>76</v>
      </c>
      <c r="D14" s="2"/>
      <c r="E14" s="65">
        <v>1</v>
      </c>
      <c r="F14" s="72">
        <f t="shared" si="0"/>
        <v>0.1</v>
      </c>
      <c r="G14" s="2"/>
      <c r="H14" s="62">
        <v>1</v>
      </c>
      <c r="I14" s="72">
        <f t="shared" si="1"/>
        <v>0.1</v>
      </c>
      <c r="J14" s="42"/>
      <c r="K14" s="62">
        <v>1</v>
      </c>
      <c r="L14" s="72">
        <f t="shared" si="2"/>
        <v>0.1</v>
      </c>
      <c r="M14" s="42"/>
      <c r="N14" s="62">
        <v>1</v>
      </c>
      <c r="O14" s="72">
        <f t="shared" si="3"/>
        <v>0.1</v>
      </c>
      <c r="P14" s="42"/>
      <c r="Q14" s="62">
        <v>1</v>
      </c>
      <c r="R14" s="72">
        <f t="shared" si="4"/>
        <v>0.1</v>
      </c>
      <c r="S14" s="42"/>
      <c r="T14" s="62">
        <v>1</v>
      </c>
      <c r="U14" s="72">
        <f t="shared" si="5"/>
        <v>0.1</v>
      </c>
      <c r="V14" s="42"/>
      <c r="W14" s="62">
        <v>1</v>
      </c>
      <c r="X14" s="72">
        <f t="shared" si="6"/>
        <v>0.1</v>
      </c>
      <c r="Y14" s="42"/>
      <c r="Z14" s="62">
        <v>1</v>
      </c>
      <c r="AA14" s="72">
        <f t="shared" si="7"/>
        <v>0.1</v>
      </c>
      <c r="AB14" s="42"/>
      <c r="AC14" s="62">
        <v>1</v>
      </c>
      <c r="AD14" s="72">
        <f t="shared" si="8"/>
        <v>0.1</v>
      </c>
      <c r="AE14" s="42"/>
      <c r="AF14" s="62">
        <v>1</v>
      </c>
      <c r="AG14" s="72">
        <f t="shared" si="9"/>
        <v>0.1</v>
      </c>
      <c r="AH14" s="42"/>
      <c r="AI14" s="62">
        <v>1</v>
      </c>
      <c r="AJ14" s="72">
        <f t="shared" si="10"/>
        <v>0.1</v>
      </c>
      <c r="AK14" s="42"/>
      <c r="AL14" s="62">
        <v>1</v>
      </c>
      <c r="AM14" s="72">
        <f t="shared" si="11"/>
        <v>0.1</v>
      </c>
      <c r="AN14" s="42"/>
      <c r="AO14" s="42"/>
      <c r="AP14" s="67">
        <f>SUM(+$AL14+$AI14+$AF14+$AC14+$Z14+$W14+$T14+$Q14+$N14+$K14+$H14+$E14)</f>
        <v>12</v>
      </c>
      <c r="AQ14" s="69">
        <f t="shared" si="12"/>
        <v>0.1</v>
      </c>
      <c r="AR14" s="42"/>
      <c r="AS14" s="42"/>
      <c r="AT14" s="42"/>
      <c r="AU14" s="43"/>
      <c r="AV14" s="43"/>
      <c r="AW14" s="43"/>
      <c r="AX14" s="43"/>
      <c r="AY14" s="43"/>
      <c r="AZ14" s="43"/>
      <c r="BA14" s="43"/>
      <c r="BB14" s="43"/>
      <c r="BC14" s="43"/>
    </row>
    <row r="15" spans="2:56">
      <c r="B15" s="92">
        <v>7520</v>
      </c>
      <c r="C15" s="36" t="s">
        <v>77</v>
      </c>
      <c r="D15" s="2"/>
      <c r="E15" s="64">
        <v>1</v>
      </c>
      <c r="F15" s="72">
        <f t="shared" si="0"/>
        <v>0.1</v>
      </c>
      <c r="G15" s="44" t="s">
        <v>0</v>
      </c>
      <c r="H15" s="61">
        <v>1</v>
      </c>
      <c r="I15" s="72">
        <f t="shared" si="1"/>
        <v>0.1</v>
      </c>
      <c r="J15" s="42"/>
      <c r="K15" s="61">
        <v>1</v>
      </c>
      <c r="L15" s="72">
        <f t="shared" si="2"/>
        <v>0.1</v>
      </c>
      <c r="M15" s="42"/>
      <c r="N15" s="61">
        <v>1</v>
      </c>
      <c r="O15" s="72">
        <f t="shared" si="3"/>
        <v>0.1</v>
      </c>
      <c r="P15" s="42"/>
      <c r="Q15" s="61">
        <v>1</v>
      </c>
      <c r="R15" s="72">
        <f t="shared" si="4"/>
        <v>0.1</v>
      </c>
      <c r="S15" s="42"/>
      <c r="T15" s="61">
        <v>1</v>
      </c>
      <c r="U15" s="72">
        <f t="shared" si="5"/>
        <v>0.1</v>
      </c>
      <c r="V15" s="42"/>
      <c r="W15" s="61">
        <v>1</v>
      </c>
      <c r="X15" s="72">
        <f t="shared" si="6"/>
        <v>0.1</v>
      </c>
      <c r="Y15" s="42"/>
      <c r="Z15" s="61">
        <v>1</v>
      </c>
      <c r="AA15" s="72">
        <f t="shared" si="7"/>
        <v>0.1</v>
      </c>
      <c r="AB15" s="42"/>
      <c r="AC15" s="61">
        <v>1</v>
      </c>
      <c r="AD15" s="72">
        <f t="shared" si="8"/>
        <v>0.1</v>
      </c>
      <c r="AE15" s="42"/>
      <c r="AF15" s="61">
        <v>1</v>
      </c>
      <c r="AG15" s="72">
        <f t="shared" si="9"/>
        <v>0.1</v>
      </c>
      <c r="AH15" s="42"/>
      <c r="AI15" s="61">
        <v>1</v>
      </c>
      <c r="AJ15" s="72">
        <f t="shared" si="10"/>
        <v>0.1</v>
      </c>
      <c r="AK15" s="42"/>
      <c r="AL15" s="61">
        <v>1</v>
      </c>
      <c r="AM15" s="72">
        <f t="shared" si="11"/>
        <v>0.1</v>
      </c>
      <c r="AN15" s="42"/>
      <c r="AO15" s="42"/>
      <c r="AP15" s="67">
        <f t="shared" ref="AP15:AP22" si="13">SUM(+$AL15+$AI15+$AF15+$AC15+$Z15+$W15+$T15+$Q15+$N15+$K15+$H15+$E15)</f>
        <v>12</v>
      </c>
      <c r="AQ15" s="69">
        <f t="shared" si="12"/>
        <v>0.1</v>
      </c>
      <c r="AR15" s="42"/>
      <c r="AS15" s="42"/>
      <c r="AT15" s="42"/>
      <c r="AU15" s="43"/>
      <c r="AV15" s="43"/>
      <c r="AW15" s="43"/>
      <c r="AX15" s="43"/>
      <c r="AY15" s="43"/>
      <c r="AZ15" s="43"/>
      <c r="BA15" s="43"/>
      <c r="BB15" s="43"/>
      <c r="BC15" s="43"/>
    </row>
    <row r="16" spans="2:56">
      <c r="B16" s="92">
        <v>7525</v>
      </c>
      <c r="C16" s="36" t="s">
        <v>78</v>
      </c>
      <c r="D16" s="2"/>
      <c r="E16" s="64">
        <v>1</v>
      </c>
      <c r="F16" s="72">
        <f t="shared" si="0"/>
        <v>0.1</v>
      </c>
      <c r="G16" s="2"/>
      <c r="H16" s="61">
        <v>1</v>
      </c>
      <c r="I16" s="72">
        <f t="shared" si="1"/>
        <v>0.1</v>
      </c>
      <c r="J16" s="42"/>
      <c r="K16" s="61">
        <v>1</v>
      </c>
      <c r="L16" s="72">
        <f t="shared" si="2"/>
        <v>0.1</v>
      </c>
      <c r="M16" s="42"/>
      <c r="N16" s="61">
        <v>1</v>
      </c>
      <c r="O16" s="72">
        <f t="shared" si="3"/>
        <v>0.1</v>
      </c>
      <c r="P16" s="42"/>
      <c r="Q16" s="61">
        <v>1</v>
      </c>
      <c r="R16" s="72">
        <f t="shared" si="4"/>
        <v>0.1</v>
      </c>
      <c r="S16" s="42"/>
      <c r="T16" s="61">
        <v>1</v>
      </c>
      <c r="U16" s="72">
        <f t="shared" si="5"/>
        <v>0.1</v>
      </c>
      <c r="V16" s="42"/>
      <c r="W16" s="61">
        <v>1</v>
      </c>
      <c r="X16" s="72">
        <f t="shared" si="6"/>
        <v>0.1</v>
      </c>
      <c r="Y16" s="42"/>
      <c r="Z16" s="61">
        <v>1</v>
      </c>
      <c r="AA16" s="72">
        <f t="shared" si="7"/>
        <v>0.1</v>
      </c>
      <c r="AB16" s="42"/>
      <c r="AC16" s="61">
        <v>1</v>
      </c>
      <c r="AD16" s="72">
        <f t="shared" si="8"/>
        <v>0.1</v>
      </c>
      <c r="AE16" s="42"/>
      <c r="AF16" s="61">
        <v>1</v>
      </c>
      <c r="AG16" s="72">
        <f t="shared" si="9"/>
        <v>0.1</v>
      </c>
      <c r="AH16" s="42"/>
      <c r="AI16" s="61">
        <v>1</v>
      </c>
      <c r="AJ16" s="72">
        <f t="shared" si="10"/>
        <v>0.1</v>
      </c>
      <c r="AK16" s="42"/>
      <c r="AL16" s="61">
        <v>1</v>
      </c>
      <c r="AM16" s="72">
        <f t="shared" si="11"/>
        <v>0.1</v>
      </c>
      <c r="AN16" s="42"/>
      <c r="AO16" s="42"/>
      <c r="AP16" s="67">
        <f t="shared" si="13"/>
        <v>12</v>
      </c>
      <c r="AQ16" s="69">
        <f t="shared" si="12"/>
        <v>0.1</v>
      </c>
      <c r="AR16" s="42"/>
      <c r="AS16" s="42"/>
      <c r="AT16" s="42"/>
      <c r="AU16" s="43"/>
      <c r="AV16" s="43"/>
      <c r="AW16" s="43"/>
      <c r="AX16" s="43"/>
      <c r="AY16" s="43"/>
      <c r="AZ16" s="43"/>
      <c r="BA16" s="43"/>
      <c r="BB16" s="43"/>
      <c r="BC16" s="43"/>
    </row>
    <row r="17" spans="2:69">
      <c r="B17" s="92">
        <v>7530</v>
      </c>
      <c r="C17" s="36" t="s">
        <v>79</v>
      </c>
      <c r="D17" s="2"/>
      <c r="E17" s="64">
        <v>1</v>
      </c>
      <c r="F17" s="72">
        <f t="shared" si="0"/>
        <v>0.1</v>
      </c>
      <c r="G17" s="2"/>
      <c r="H17" s="61">
        <v>1</v>
      </c>
      <c r="I17" s="72">
        <f t="shared" si="1"/>
        <v>0.1</v>
      </c>
      <c r="J17" s="42"/>
      <c r="K17" s="61">
        <v>1</v>
      </c>
      <c r="L17" s="72">
        <f t="shared" si="2"/>
        <v>0.1</v>
      </c>
      <c r="M17" s="42"/>
      <c r="N17" s="61">
        <v>1</v>
      </c>
      <c r="O17" s="72">
        <f t="shared" si="3"/>
        <v>0.1</v>
      </c>
      <c r="P17" s="42"/>
      <c r="Q17" s="61">
        <v>1</v>
      </c>
      <c r="R17" s="72">
        <f t="shared" si="4"/>
        <v>0.1</v>
      </c>
      <c r="S17" s="42"/>
      <c r="T17" s="61">
        <v>1</v>
      </c>
      <c r="U17" s="72">
        <f t="shared" si="5"/>
        <v>0.1</v>
      </c>
      <c r="V17" s="42"/>
      <c r="W17" s="61">
        <v>1</v>
      </c>
      <c r="X17" s="72">
        <f t="shared" si="6"/>
        <v>0.1</v>
      </c>
      <c r="Y17" s="42"/>
      <c r="Z17" s="61">
        <v>1</v>
      </c>
      <c r="AA17" s="72">
        <f t="shared" si="7"/>
        <v>0.1</v>
      </c>
      <c r="AB17" s="42"/>
      <c r="AC17" s="61">
        <v>1</v>
      </c>
      <c r="AD17" s="72">
        <f t="shared" si="8"/>
        <v>0.1</v>
      </c>
      <c r="AE17" s="42"/>
      <c r="AF17" s="61">
        <v>1</v>
      </c>
      <c r="AG17" s="72">
        <f t="shared" si="9"/>
        <v>0.1</v>
      </c>
      <c r="AH17" s="42"/>
      <c r="AI17" s="61">
        <v>1</v>
      </c>
      <c r="AJ17" s="72">
        <f t="shared" si="10"/>
        <v>0.1</v>
      </c>
      <c r="AK17" s="42"/>
      <c r="AL17" s="61">
        <v>1</v>
      </c>
      <c r="AM17" s="72">
        <f t="shared" si="11"/>
        <v>0.1</v>
      </c>
      <c r="AN17" s="42"/>
      <c r="AO17" s="42"/>
      <c r="AP17" s="67">
        <f t="shared" si="13"/>
        <v>12</v>
      </c>
      <c r="AQ17" s="69">
        <f t="shared" si="12"/>
        <v>0.1</v>
      </c>
      <c r="AR17" s="42"/>
      <c r="AS17" s="42"/>
      <c r="AT17" s="42"/>
      <c r="AU17" s="43"/>
      <c r="AV17" s="43"/>
      <c r="AW17" s="43"/>
      <c r="AX17" s="43"/>
      <c r="AY17" s="43"/>
      <c r="AZ17" s="43"/>
      <c r="BA17" s="43"/>
      <c r="BB17" s="43"/>
      <c r="BC17" s="43"/>
    </row>
    <row r="18" spans="2:69">
      <c r="B18" s="92">
        <v>7535</v>
      </c>
      <c r="C18" s="36" t="s">
        <v>80</v>
      </c>
      <c r="D18" s="2"/>
      <c r="E18" s="64">
        <v>1</v>
      </c>
      <c r="F18" s="72">
        <f t="shared" si="0"/>
        <v>0.1</v>
      </c>
      <c r="G18" s="2"/>
      <c r="H18" s="61">
        <v>1</v>
      </c>
      <c r="I18" s="72">
        <f t="shared" si="1"/>
        <v>0.1</v>
      </c>
      <c r="J18" s="42"/>
      <c r="K18" s="61">
        <v>1</v>
      </c>
      <c r="L18" s="72">
        <f t="shared" si="2"/>
        <v>0.1</v>
      </c>
      <c r="M18" s="42"/>
      <c r="N18" s="61">
        <v>1</v>
      </c>
      <c r="O18" s="72">
        <f t="shared" si="3"/>
        <v>0.1</v>
      </c>
      <c r="P18" s="42"/>
      <c r="Q18" s="61">
        <v>1</v>
      </c>
      <c r="R18" s="72">
        <f t="shared" si="4"/>
        <v>0.1</v>
      </c>
      <c r="S18" s="42"/>
      <c r="T18" s="61">
        <v>1</v>
      </c>
      <c r="U18" s="72">
        <f t="shared" si="5"/>
        <v>0.1</v>
      </c>
      <c r="V18" s="42"/>
      <c r="W18" s="61">
        <v>1</v>
      </c>
      <c r="X18" s="72">
        <f t="shared" si="6"/>
        <v>0.1</v>
      </c>
      <c r="Y18" s="42"/>
      <c r="Z18" s="61">
        <v>1</v>
      </c>
      <c r="AA18" s="72">
        <f t="shared" si="7"/>
        <v>0.1</v>
      </c>
      <c r="AB18" s="42"/>
      <c r="AC18" s="61">
        <v>1</v>
      </c>
      <c r="AD18" s="72">
        <f t="shared" si="8"/>
        <v>0.1</v>
      </c>
      <c r="AE18" s="42"/>
      <c r="AF18" s="61">
        <v>1</v>
      </c>
      <c r="AG18" s="72">
        <f t="shared" si="9"/>
        <v>0.1</v>
      </c>
      <c r="AH18" s="42"/>
      <c r="AI18" s="61">
        <v>1</v>
      </c>
      <c r="AJ18" s="72">
        <f t="shared" si="10"/>
        <v>0.1</v>
      </c>
      <c r="AK18" s="42"/>
      <c r="AL18" s="61">
        <v>1</v>
      </c>
      <c r="AM18" s="72">
        <f t="shared" si="11"/>
        <v>0.1</v>
      </c>
      <c r="AN18" s="42"/>
      <c r="AO18" s="42"/>
      <c r="AP18" s="67">
        <f t="shared" si="13"/>
        <v>12</v>
      </c>
      <c r="AQ18" s="69">
        <f t="shared" si="12"/>
        <v>0.1</v>
      </c>
      <c r="AR18" s="42"/>
      <c r="AS18" s="45"/>
      <c r="AT18" s="42"/>
      <c r="AU18" s="43"/>
      <c r="AV18" s="43"/>
      <c r="AW18" s="43"/>
      <c r="AX18" s="43"/>
      <c r="AY18" s="43"/>
      <c r="AZ18" s="43"/>
      <c r="BA18" s="43"/>
      <c r="BB18" s="43"/>
      <c r="BC18" s="43"/>
    </row>
    <row r="19" spans="2:69">
      <c r="B19" s="92">
        <v>7550</v>
      </c>
      <c r="C19" s="36" t="s">
        <v>81</v>
      </c>
      <c r="D19" s="2"/>
      <c r="E19" s="64">
        <v>1</v>
      </c>
      <c r="F19" s="72">
        <f t="shared" si="0"/>
        <v>0.1</v>
      </c>
      <c r="G19" s="2"/>
      <c r="H19" s="61">
        <v>1</v>
      </c>
      <c r="I19" s="72">
        <f t="shared" si="1"/>
        <v>0.1</v>
      </c>
      <c r="J19" s="42"/>
      <c r="K19" s="61">
        <v>1</v>
      </c>
      <c r="L19" s="72">
        <f t="shared" si="2"/>
        <v>0.1</v>
      </c>
      <c r="M19" s="42"/>
      <c r="N19" s="61">
        <v>1</v>
      </c>
      <c r="O19" s="72">
        <f t="shared" si="3"/>
        <v>0.1</v>
      </c>
      <c r="P19" s="42"/>
      <c r="Q19" s="61">
        <v>1</v>
      </c>
      <c r="R19" s="72">
        <f t="shared" si="4"/>
        <v>0.1</v>
      </c>
      <c r="S19" s="42"/>
      <c r="T19" s="61">
        <v>1</v>
      </c>
      <c r="U19" s="72">
        <f t="shared" si="5"/>
        <v>0.1</v>
      </c>
      <c r="V19" s="42"/>
      <c r="W19" s="61">
        <v>1</v>
      </c>
      <c r="X19" s="72">
        <f t="shared" si="6"/>
        <v>0.1</v>
      </c>
      <c r="Y19" s="42"/>
      <c r="Z19" s="61">
        <v>1</v>
      </c>
      <c r="AA19" s="72">
        <f t="shared" si="7"/>
        <v>0.1</v>
      </c>
      <c r="AB19" s="42"/>
      <c r="AC19" s="61">
        <v>1</v>
      </c>
      <c r="AD19" s="72">
        <f t="shared" si="8"/>
        <v>0.1</v>
      </c>
      <c r="AE19" s="42"/>
      <c r="AF19" s="61">
        <v>1</v>
      </c>
      <c r="AG19" s="72">
        <f t="shared" si="9"/>
        <v>0.1</v>
      </c>
      <c r="AH19" s="42"/>
      <c r="AI19" s="61">
        <v>1</v>
      </c>
      <c r="AJ19" s="72">
        <f t="shared" si="10"/>
        <v>0.1</v>
      </c>
      <c r="AK19" s="42"/>
      <c r="AL19" s="61">
        <v>1</v>
      </c>
      <c r="AM19" s="72">
        <f t="shared" si="11"/>
        <v>0.1</v>
      </c>
      <c r="AN19" s="42"/>
      <c r="AO19" s="42"/>
      <c r="AP19" s="67">
        <f t="shared" si="13"/>
        <v>12</v>
      </c>
      <c r="AQ19" s="69">
        <f t="shared" si="12"/>
        <v>0.1</v>
      </c>
      <c r="AR19" s="42"/>
      <c r="AS19" s="42"/>
      <c r="AT19" s="42"/>
      <c r="AU19" s="43"/>
      <c r="AV19" s="43"/>
      <c r="AW19" s="43"/>
      <c r="AX19" s="43"/>
      <c r="AY19" s="43"/>
      <c r="AZ19" s="43"/>
      <c r="BA19" s="43"/>
      <c r="BB19" s="43"/>
      <c r="BC19" s="43"/>
    </row>
    <row r="20" spans="2:69">
      <c r="B20" s="92">
        <v>7555</v>
      </c>
      <c r="C20" s="36" t="s">
        <v>82</v>
      </c>
      <c r="D20" s="2"/>
      <c r="E20" s="64">
        <v>1</v>
      </c>
      <c r="F20" s="72">
        <f t="shared" si="0"/>
        <v>0.1</v>
      </c>
      <c r="G20" s="2"/>
      <c r="H20" s="61">
        <v>1</v>
      </c>
      <c r="I20" s="72">
        <f t="shared" si="1"/>
        <v>0.1</v>
      </c>
      <c r="J20" s="42"/>
      <c r="K20" s="61">
        <v>1</v>
      </c>
      <c r="L20" s="72">
        <f t="shared" si="2"/>
        <v>0.1</v>
      </c>
      <c r="M20" s="42"/>
      <c r="N20" s="61">
        <v>1</v>
      </c>
      <c r="O20" s="72">
        <f t="shared" si="3"/>
        <v>0.1</v>
      </c>
      <c r="P20" s="42"/>
      <c r="Q20" s="61">
        <v>1</v>
      </c>
      <c r="R20" s="72">
        <f t="shared" si="4"/>
        <v>0.1</v>
      </c>
      <c r="S20" s="42"/>
      <c r="T20" s="61">
        <v>1</v>
      </c>
      <c r="U20" s="72">
        <f t="shared" si="5"/>
        <v>0.1</v>
      </c>
      <c r="V20" s="42"/>
      <c r="W20" s="61">
        <v>1</v>
      </c>
      <c r="X20" s="72">
        <f t="shared" si="6"/>
        <v>0.1</v>
      </c>
      <c r="Y20" s="42"/>
      <c r="Z20" s="61">
        <v>1</v>
      </c>
      <c r="AA20" s="72">
        <f t="shared" si="7"/>
        <v>0.1</v>
      </c>
      <c r="AB20" s="42"/>
      <c r="AC20" s="61">
        <v>1</v>
      </c>
      <c r="AD20" s="72">
        <f t="shared" si="8"/>
        <v>0.1</v>
      </c>
      <c r="AE20" s="42"/>
      <c r="AF20" s="61">
        <v>1</v>
      </c>
      <c r="AG20" s="72">
        <f t="shared" si="9"/>
        <v>0.1</v>
      </c>
      <c r="AH20" s="42"/>
      <c r="AI20" s="61">
        <v>1</v>
      </c>
      <c r="AJ20" s="72">
        <f t="shared" si="10"/>
        <v>0.1</v>
      </c>
      <c r="AK20" s="42"/>
      <c r="AL20" s="61">
        <v>1</v>
      </c>
      <c r="AM20" s="72">
        <f t="shared" si="11"/>
        <v>0.1</v>
      </c>
      <c r="AN20" s="42"/>
      <c r="AO20" s="42"/>
      <c r="AP20" s="67">
        <f t="shared" si="13"/>
        <v>12</v>
      </c>
      <c r="AQ20" s="69">
        <f t="shared" si="12"/>
        <v>0.1</v>
      </c>
      <c r="AR20" s="42"/>
      <c r="AS20" s="42"/>
      <c r="AT20" s="42"/>
      <c r="AU20" s="43"/>
      <c r="AV20" s="43"/>
      <c r="AW20" s="43"/>
      <c r="AX20" s="43"/>
      <c r="AY20" s="43"/>
      <c r="AZ20" s="43"/>
      <c r="BA20" s="43"/>
      <c r="BB20" s="43"/>
      <c r="BC20" s="43"/>
    </row>
    <row r="21" spans="2:69">
      <c r="B21" s="92">
        <v>7560</v>
      </c>
      <c r="C21" s="36" t="s">
        <v>83</v>
      </c>
      <c r="D21" s="2"/>
      <c r="E21" s="64">
        <v>1</v>
      </c>
      <c r="F21" s="72">
        <f t="shared" si="0"/>
        <v>0.1</v>
      </c>
      <c r="G21" s="2"/>
      <c r="H21" s="61">
        <v>1</v>
      </c>
      <c r="I21" s="72">
        <f t="shared" si="1"/>
        <v>0.1</v>
      </c>
      <c r="J21" s="42"/>
      <c r="K21" s="61">
        <v>1</v>
      </c>
      <c r="L21" s="72">
        <f t="shared" si="2"/>
        <v>0.1</v>
      </c>
      <c r="M21" s="42"/>
      <c r="N21" s="61">
        <v>1</v>
      </c>
      <c r="O21" s="72">
        <f t="shared" si="3"/>
        <v>0.1</v>
      </c>
      <c r="P21" s="42"/>
      <c r="Q21" s="61">
        <v>1</v>
      </c>
      <c r="R21" s="72">
        <f t="shared" si="4"/>
        <v>0.1</v>
      </c>
      <c r="S21" s="42"/>
      <c r="T21" s="61">
        <v>1</v>
      </c>
      <c r="U21" s="72">
        <f t="shared" si="5"/>
        <v>0.1</v>
      </c>
      <c r="V21" s="42"/>
      <c r="W21" s="61">
        <v>1</v>
      </c>
      <c r="X21" s="72">
        <f t="shared" si="6"/>
        <v>0.1</v>
      </c>
      <c r="Y21" s="42"/>
      <c r="Z21" s="61">
        <v>1</v>
      </c>
      <c r="AA21" s="72">
        <f t="shared" si="7"/>
        <v>0.1</v>
      </c>
      <c r="AB21" s="42"/>
      <c r="AC21" s="61">
        <v>1</v>
      </c>
      <c r="AD21" s="72">
        <f t="shared" si="8"/>
        <v>0.1</v>
      </c>
      <c r="AE21" s="42"/>
      <c r="AF21" s="61">
        <v>1</v>
      </c>
      <c r="AG21" s="72">
        <f t="shared" si="9"/>
        <v>0.1</v>
      </c>
      <c r="AH21" s="42"/>
      <c r="AI21" s="61">
        <v>1</v>
      </c>
      <c r="AJ21" s="72">
        <f t="shared" si="10"/>
        <v>0.1</v>
      </c>
      <c r="AK21" s="42"/>
      <c r="AL21" s="61">
        <v>1</v>
      </c>
      <c r="AM21" s="72">
        <f t="shared" si="11"/>
        <v>0.1</v>
      </c>
      <c r="AN21" s="42"/>
      <c r="AO21" s="42"/>
      <c r="AP21" s="67">
        <f t="shared" si="13"/>
        <v>12</v>
      </c>
      <c r="AQ21" s="69">
        <f t="shared" si="12"/>
        <v>0.1</v>
      </c>
      <c r="AR21" s="42"/>
      <c r="AS21" s="42"/>
      <c r="AT21" s="42"/>
      <c r="AU21" s="43"/>
      <c r="AV21" s="43"/>
      <c r="AW21" s="43"/>
      <c r="AX21" s="43"/>
      <c r="AY21" s="43"/>
      <c r="AZ21" s="43"/>
      <c r="BA21" s="43"/>
      <c r="BB21" s="43"/>
      <c r="BC21" s="43"/>
    </row>
    <row r="22" spans="2:69">
      <c r="B22" s="92">
        <v>7599</v>
      </c>
      <c r="C22" s="36" t="s">
        <v>84</v>
      </c>
      <c r="D22" s="2"/>
      <c r="E22" s="64">
        <v>1</v>
      </c>
      <c r="F22" s="72">
        <f t="shared" si="0"/>
        <v>0.1</v>
      </c>
      <c r="G22" s="2"/>
      <c r="H22" s="61">
        <v>1</v>
      </c>
      <c r="I22" s="72">
        <f t="shared" si="1"/>
        <v>0.1</v>
      </c>
      <c r="J22" s="42"/>
      <c r="K22" s="61">
        <v>1</v>
      </c>
      <c r="L22" s="72">
        <f t="shared" si="2"/>
        <v>0.1</v>
      </c>
      <c r="M22" s="42"/>
      <c r="N22" s="61">
        <v>1</v>
      </c>
      <c r="O22" s="72">
        <f t="shared" si="3"/>
        <v>0.1</v>
      </c>
      <c r="P22" s="42"/>
      <c r="Q22" s="61">
        <v>1</v>
      </c>
      <c r="R22" s="72">
        <f t="shared" si="4"/>
        <v>0.1</v>
      </c>
      <c r="S22" s="42"/>
      <c r="T22" s="61">
        <v>1</v>
      </c>
      <c r="U22" s="72">
        <f t="shared" si="5"/>
        <v>0.1</v>
      </c>
      <c r="V22" s="42"/>
      <c r="W22" s="61">
        <v>1</v>
      </c>
      <c r="X22" s="72">
        <f t="shared" si="6"/>
        <v>0.1</v>
      </c>
      <c r="Y22" s="42"/>
      <c r="Z22" s="61">
        <v>1</v>
      </c>
      <c r="AA22" s="72">
        <f t="shared" si="7"/>
        <v>0.1</v>
      </c>
      <c r="AB22" s="42"/>
      <c r="AC22" s="61">
        <v>1</v>
      </c>
      <c r="AD22" s="72">
        <f t="shared" si="8"/>
        <v>0.1</v>
      </c>
      <c r="AE22" s="42"/>
      <c r="AF22" s="61">
        <v>1</v>
      </c>
      <c r="AG22" s="72">
        <f t="shared" si="9"/>
        <v>0.1</v>
      </c>
      <c r="AH22" s="42"/>
      <c r="AI22" s="61">
        <v>1</v>
      </c>
      <c r="AJ22" s="72">
        <f t="shared" si="10"/>
        <v>0.1</v>
      </c>
      <c r="AK22" s="42"/>
      <c r="AL22" s="61">
        <v>1</v>
      </c>
      <c r="AM22" s="72">
        <f t="shared" si="11"/>
        <v>0.1</v>
      </c>
      <c r="AN22" s="42"/>
      <c r="AO22" s="42"/>
      <c r="AP22" s="67">
        <f t="shared" si="13"/>
        <v>12</v>
      </c>
      <c r="AQ22" s="69">
        <f t="shared" si="12"/>
        <v>0.1</v>
      </c>
      <c r="AR22" s="42"/>
      <c r="AS22" s="42"/>
      <c r="AT22" s="42"/>
      <c r="AU22" s="43"/>
      <c r="AV22" s="43"/>
      <c r="AW22" s="43"/>
      <c r="AX22" s="43"/>
      <c r="AY22" s="43"/>
      <c r="AZ22" s="43"/>
      <c r="BA22" s="43"/>
      <c r="BB22" s="43"/>
      <c r="BC22" s="43"/>
    </row>
    <row r="23" spans="2:69" ht="13" thickBot="1">
      <c r="B23" s="40"/>
      <c r="C23" s="41"/>
      <c r="D23" s="2"/>
      <c r="E23" s="64"/>
      <c r="F23" s="86"/>
      <c r="G23" s="2"/>
      <c r="H23" s="61"/>
      <c r="I23" s="86"/>
      <c r="J23" s="2"/>
      <c r="K23" s="61"/>
      <c r="L23" s="86"/>
      <c r="M23" s="2"/>
      <c r="N23" s="61"/>
      <c r="O23" s="86"/>
      <c r="P23" s="2"/>
      <c r="Q23" s="61"/>
      <c r="R23" s="86"/>
      <c r="S23" s="2"/>
      <c r="T23" s="61"/>
      <c r="U23" s="86"/>
      <c r="V23" s="2"/>
      <c r="W23" s="61"/>
      <c r="X23" s="86"/>
      <c r="Y23" s="2"/>
      <c r="Z23" s="61"/>
      <c r="AA23" s="86"/>
      <c r="AB23" s="2"/>
      <c r="AC23" s="61"/>
      <c r="AD23" s="86"/>
      <c r="AE23" s="2"/>
      <c r="AF23" s="61"/>
      <c r="AG23" s="86"/>
      <c r="AH23" s="2"/>
      <c r="AI23" s="61"/>
      <c r="AJ23" s="86"/>
      <c r="AK23" s="2"/>
      <c r="AL23" s="61"/>
      <c r="AM23" s="86"/>
      <c r="AN23" s="2"/>
      <c r="AO23" s="2"/>
      <c r="AP23" s="67"/>
      <c r="AQ23" s="87"/>
      <c r="AR23" s="2"/>
      <c r="AS23" s="2"/>
      <c r="AT23" s="2"/>
    </row>
    <row r="24" spans="2:69" ht="14" thickTop="1" thickBot="1">
      <c r="B24" s="46">
        <v>7500</v>
      </c>
      <c r="C24" s="47" t="s">
        <v>140</v>
      </c>
      <c r="D24" s="48"/>
      <c r="E24" s="63">
        <f>SUM(E13:E22)</f>
        <v>10</v>
      </c>
      <c r="F24" s="49">
        <f>SUM(F13:F22)</f>
        <v>0.99999999999999989</v>
      </c>
      <c r="G24" s="48"/>
      <c r="H24" s="63">
        <f>SUM(H13:H22)</f>
        <v>10</v>
      </c>
      <c r="I24" s="49">
        <f>SUM(I13:I22)</f>
        <v>0.99999999999999989</v>
      </c>
      <c r="J24" s="48"/>
      <c r="K24" s="63">
        <f>SUM(K13:K22)</f>
        <v>10</v>
      </c>
      <c r="L24" s="49">
        <f>SUM(L13:L22)</f>
        <v>0.99999999999999989</v>
      </c>
      <c r="M24" s="48"/>
      <c r="N24" s="63">
        <f>SUM(N13:N22)</f>
        <v>10</v>
      </c>
      <c r="O24" s="49">
        <f>SUM(O13:O22)</f>
        <v>0.99999999999999989</v>
      </c>
      <c r="P24" s="48"/>
      <c r="Q24" s="63">
        <f>SUM(Q13:Q22)</f>
        <v>10</v>
      </c>
      <c r="R24" s="49">
        <f>SUM(R13:R22)</f>
        <v>0.99999999999999989</v>
      </c>
      <c r="S24" s="48"/>
      <c r="T24" s="63">
        <f>SUM(T13:T22)</f>
        <v>10</v>
      </c>
      <c r="U24" s="49">
        <f>SUM(U13:U22)</f>
        <v>0.99999999999999989</v>
      </c>
      <c r="V24" s="48"/>
      <c r="W24" s="63">
        <f>SUM(W13:W22)</f>
        <v>10</v>
      </c>
      <c r="X24" s="49">
        <f>SUM(X13:X22)</f>
        <v>0.99999999999999989</v>
      </c>
      <c r="Y24" s="48"/>
      <c r="Z24" s="63">
        <f>SUM(Z13:Z22)</f>
        <v>10</v>
      </c>
      <c r="AA24" s="49">
        <f>SUM(AA13:AA22)</f>
        <v>0.99999999999999989</v>
      </c>
      <c r="AB24" s="48"/>
      <c r="AC24" s="63">
        <f>SUM(AC13:AC22)</f>
        <v>10</v>
      </c>
      <c r="AD24" s="49">
        <f>SUM(AD13:AD22)</f>
        <v>0.99999999999999989</v>
      </c>
      <c r="AE24" s="48"/>
      <c r="AF24" s="63">
        <f>SUM(AF13:AF22)</f>
        <v>10</v>
      </c>
      <c r="AG24" s="49">
        <f>SUM(AG13:AG22)</f>
        <v>0.99999999999999989</v>
      </c>
      <c r="AH24" s="48"/>
      <c r="AI24" s="63">
        <f>SUM(AI13:AI22)</f>
        <v>10</v>
      </c>
      <c r="AJ24" s="49">
        <f>SUM(AJ13:AJ22)</f>
        <v>0.99999999999999989</v>
      </c>
      <c r="AK24" s="48"/>
      <c r="AL24" s="63">
        <f>SUM(AL13:AL22)</f>
        <v>10</v>
      </c>
      <c r="AM24" s="49">
        <f>SUM(AM13:AM22)</f>
        <v>0.99999999999999989</v>
      </c>
      <c r="AN24" s="48"/>
      <c r="AO24" s="48"/>
      <c r="AP24" s="63">
        <f>SUM(AP13:AP22)</f>
        <v>120</v>
      </c>
      <c r="AQ24" s="49">
        <f>SUM(AQ13:AQ22)</f>
        <v>0.99999999999999989</v>
      </c>
      <c r="AR24" s="48"/>
      <c r="AS24" s="48"/>
      <c r="AT24" s="48"/>
      <c r="AU24" s="28"/>
    </row>
    <row r="25" spans="2:69" ht="13" thickTop="1">
      <c r="D25"/>
      <c r="G25"/>
      <c r="J25"/>
      <c r="L25" s="70"/>
      <c r="M25"/>
      <c r="O25" s="70"/>
      <c r="P25"/>
      <c r="R25" s="70"/>
      <c r="S25"/>
      <c r="U25" s="70"/>
      <c r="V25"/>
      <c r="X25" s="70"/>
      <c r="Y25"/>
      <c r="AA25" s="70"/>
      <c r="AB25"/>
      <c r="AD25" s="70"/>
      <c r="AE25"/>
      <c r="AG25" s="70"/>
      <c r="AH25"/>
      <c r="AJ25" s="70"/>
      <c r="AK25"/>
      <c r="AM25" s="70"/>
      <c r="AN25"/>
      <c r="AO25"/>
      <c r="AQ25" s="70"/>
      <c r="AR25"/>
    </row>
    <row r="26" spans="2:69">
      <c r="D26"/>
      <c r="G26"/>
      <c r="J26"/>
      <c r="M26"/>
      <c r="P26"/>
      <c r="R26" s="70"/>
      <c r="S26"/>
      <c r="U26" s="70"/>
      <c r="V26"/>
      <c r="X26" s="70"/>
      <c r="Y26"/>
      <c r="AB26"/>
      <c r="AD26" s="70"/>
      <c r="AE26"/>
      <c r="AG26" s="70"/>
      <c r="AH26"/>
      <c r="AJ26" s="70"/>
      <c r="AK26"/>
      <c r="AM26" s="70"/>
      <c r="AN26"/>
      <c r="AO26"/>
      <c r="AR26"/>
    </row>
    <row r="27" spans="2:69">
      <c r="D27"/>
      <c r="G27"/>
      <c r="J27"/>
      <c r="M27"/>
      <c r="P27"/>
      <c r="S27"/>
      <c r="U27" s="70"/>
      <c r="V27"/>
      <c r="Y27"/>
      <c r="AB27"/>
      <c r="AE27"/>
      <c r="AG27" s="70"/>
      <c r="AH27"/>
      <c r="AJ27" s="70"/>
      <c r="AK27"/>
      <c r="AM27" s="70"/>
      <c r="AN27"/>
      <c r="AO27"/>
      <c r="AR27"/>
    </row>
    <row r="28" spans="2:69">
      <c r="C28" t="s">
        <v>0</v>
      </c>
      <c r="D28"/>
      <c r="E28" t="s">
        <v>0</v>
      </c>
      <c r="G28" t="s">
        <v>0</v>
      </c>
      <c r="H28" t="s">
        <v>0</v>
      </c>
      <c r="J28"/>
      <c r="M28"/>
      <c r="P28"/>
      <c r="S28"/>
      <c r="U28" s="70"/>
      <c r="V28"/>
      <c r="Y28"/>
      <c r="AB28"/>
      <c r="AE28"/>
      <c r="AG28" s="70"/>
      <c r="AH28"/>
      <c r="AJ28" s="70"/>
      <c r="AK28"/>
      <c r="AM28" s="70"/>
      <c r="AN28"/>
      <c r="AO28"/>
      <c r="AR28"/>
    </row>
    <row r="29" spans="2:69">
      <c r="D29"/>
      <c r="G29"/>
      <c r="H29" t="s">
        <v>0</v>
      </c>
      <c r="J29"/>
      <c r="M29"/>
      <c r="P29"/>
      <c r="S29"/>
      <c r="V29"/>
      <c r="Y29"/>
      <c r="AB29"/>
      <c r="AE29"/>
      <c r="AG29" s="70"/>
      <c r="AH29"/>
      <c r="AJ29" s="70"/>
      <c r="AK29"/>
      <c r="AM29" s="70"/>
      <c r="AN29"/>
      <c r="AO29"/>
      <c r="AR29"/>
    </row>
    <row r="30" spans="2:69">
      <c r="D30"/>
      <c r="G30"/>
      <c r="H30" t="s">
        <v>0</v>
      </c>
      <c r="J30"/>
      <c r="M30"/>
      <c r="P30"/>
      <c r="S30"/>
      <c r="V30"/>
      <c r="Y30"/>
      <c r="AB30"/>
      <c r="AE30"/>
      <c r="AH30"/>
      <c r="AK30"/>
      <c r="AM30" s="70"/>
      <c r="AN30"/>
      <c r="AO30"/>
      <c r="AR30"/>
    </row>
    <row r="31" spans="2:69">
      <c r="D31"/>
      <c r="G31"/>
      <c r="H31" t="s">
        <v>0</v>
      </c>
      <c r="J31"/>
      <c r="M31"/>
      <c r="P31"/>
      <c r="S31"/>
      <c r="V31"/>
      <c r="Y31"/>
      <c r="AB31"/>
      <c r="AE31"/>
      <c r="AH31"/>
      <c r="AK31"/>
      <c r="AN31"/>
      <c r="AO31"/>
      <c r="AR31"/>
      <c r="BB31" s="7"/>
      <c r="BC31" s="7"/>
      <c r="BD31" s="7"/>
      <c r="BE31" s="7"/>
      <c r="BF31" s="7"/>
      <c r="BG31" s="7"/>
      <c r="BH31" s="7"/>
      <c r="BI31" s="7"/>
      <c r="BJ31" s="7"/>
      <c r="BK31" s="7"/>
      <c r="BL31" s="7"/>
      <c r="BM31" s="7"/>
      <c r="BN31" s="7"/>
      <c r="BO31" s="7"/>
      <c r="BP31" s="7"/>
      <c r="BQ31" s="7"/>
    </row>
    <row r="32" spans="2:69">
      <c r="D32"/>
      <c r="G32"/>
      <c r="H32" t="s">
        <v>0</v>
      </c>
      <c r="J32"/>
      <c r="M32"/>
      <c r="P32"/>
      <c r="S32"/>
      <c r="V32"/>
      <c r="Y32"/>
      <c r="AB32"/>
      <c r="AE32"/>
      <c r="AH32"/>
      <c r="AK32"/>
      <c r="AN32"/>
      <c r="AO32"/>
      <c r="AR32"/>
    </row>
    <row r="33" spans="2:46">
      <c r="D33"/>
      <c r="G33"/>
      <c r="H33" t="s">
        <v>0</v>
      </c>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B43" s="50"/>
      <c r="C43" s="50"/>
      <c r="D43" s="2"/>
      <c r="E43" s="50"/>
      <c r="F43" s="50"/>
      <c r="G43" s="2"/>
      <c r="H43" s="51"/>
      <c r="I43" s="50"/>
      <c r="J43" s="2"/>
      <c r="K43" s="50"/>
      <c r="L43" s="50"/>
      <c r="M43" s="2"/>
      <c r="N43" s="50"/>
      <c r="O43" s="50"/>
      <c r="P43" s="2"/>
      <c r="Q43" s="50"/>
      <c r="R43" s="50"/>
      <c r="S43" s="2"/>
      <c r="T43" s="50"/>
      <c r="U43" s="50"/>
      <c r="V43" s="2"/>
      <c r="W43" s="50"/>
      <c r="X43" s="50"/>
      <c r="Y43" s="2"/>
      <c r="Z43" s="50"/>
      <c r="AA43" s="50"/>
      <c r="AB43" s="2"/>
      <c r="AC43" s="50"/>
      <c r="AD43" s="50"/>
      <c r="AE43" s="2"/>
      <c r="AF43" s="50"/>
      <c r="AG43" s="50"/>
      <c r="AH43" s="2"/>
      <c r="AI43" s="50"/>
      <c r="AJ43" s="50"/>
      <c r="AK43" s="2"/>
      <c r="AL43" s="50"/>
      <c r="AM43" s="50"/>
      <c r="AN43" s="2"/>
      <c r="AO43" s="2"/>
      <c r="AP43" s="50"/>
      <c r="AQ43" s="50"/>
      <c r="AR43" s="2"/>
      <c r="AS43" s="50"/>
      <c r="AT43"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44"/>
  <sheetViews>
    <sheetView zoomScale="125" zoomScaleNormal="125" zoomScalePageLayoutView="125" workbookViewId="0"/>
  </sheetViews>
  <sheetFormatPr baseColWidth="10" defaultRowHeight="12" x14ac:dyDescent="0"/>
  <cols>
    <col min="1" max="1" width="2.1640625" customWidth="1"/>
    <col min="2" max="2" width="5.1640625" customWidth="1"/>
    <col min="3" max="3" width="50.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122" t="str">
        <f>+'Total des coûts d''exploitation'!B2:C2</f>
        <v>Restaurant Le 755 cuisine_monde</v>
      </c>
      <c r="C2" s="123"/>
      <c r="AR2" s="2"/>
      <c r="AS2" s="2"/>
      <c r="AT2" s="2"/>
    </row>
    <row r="3" spans="2:56">
      <c r="B3" s="124" t="str">
        <f>+'Total des coûts d''exploitation'!B3:C3</f>
        <v>Budget d’exploitation pour l’année 2017</v>
      </c>
      <c r="C3" s="125"/>
      <c r="AR3" s="2"/>
      <c r="AS3" s="2"/>
      <c r="AT3" s="2"/>
    </row>
    <row r="4" spans="2:56" ht="13" thickBot="1">
      <c r="B4" s="126" t="str">
        <f>+'Total des coûts d''exploitation'!B4:C4</f>
        <v>Calendrier du 1er janvier 2017 au 31 décembre 2017</v>
      </c>
      <c r="C4" s="127"/>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+E25/$C$7/31</f>
        <v>3.5483870967741938E-3</v>
      </c>
      <c r="G6" s="7"/>
      <c r="H6" s="5" t="str">
        <f>+E6</f>
        <v>Coût / place / jour</v>
      </c>
      <c r="I6" s="6">
        <f>+H25/$C$7/28</f>
        <v>3.9285714285714288E-3</v>
      </c>
      <c r="J6" s="7"/>
      <c r="K6" s="5" t="str">
        <f>+H6</f>
        <v>Coût / place / jour</v>
      </c>
      <c r="L6" s="6">
        <f>+K25/$C$7/31</f>
        <v>3.5483870967741938E-3</v>
      </c>
      <c r="M6" s="7"/>
      <c r="N6" s="5" t="str">
        <f>+K6</f>
        <v>Coût / place / jour</v>
      </c>
      <c r="O6" s="6">
        <f>+N25/$C$7/30</f>
        <v>3.6666666666666666E-3</v>
      </c>
      <c r="P6" s="8"/>
      <c r="Q6" s="5" t="str">
        <f>+N6</f>
        <v>Coût / place / jour</v>
      </c>
      <c r="R6" s="6">
        <f>+Q25/$C$7/31</f>
        <v>3.5483870967741938E-3</v>
      </c>
      <c r="S6" s="8"/>
      <c r="T6" s="5" t="str">
        <f>+Q6</f>
        <v>Coût / place / jour</v>
      </c>
      <c r="U6" s="6">
        <f>+T25/$C$7/30</f>
        <v>3.6666666666666666E-3</v>
      </c>
      <c r="V6" s="7"/>
      <c r="W6" s="5" t="str">
        <f>+T6</f>
        <v>Coût / place / jour</v>
      </c>
      <c r="X6" s="6">
        <f>+W25/$C$7/31</f>
        <v>3.5483870967741938E-3</v>
      </c>
      <c r="Y6" s="7"/>
      <c r="Z6" s="5" t="str">
        <f>+W6</f>
        <v>Coût / place / jour</v>
      </c>
      <c r="AA6" s="6">
        <f>+Z25/$C$7/31</f>
        <v>3.5483870967741938E-3</v>
      </c>
      <c r="AB6" s="7"/>
      <c r="AC6" s="5" t="str">
        <f>+Z6</f>
        <v>Coût / place / jour</v>
      </c>
      <c r="AD6" s="6">
        <f>+AC25/$C$7/30</f>
        <v>3.6666666666666666E-3</v>
      </c>
      <c r="AE6" s="7"/>
      <c r="AF6" s="5" t="str">
        <f>+AC6</f>
        <v>Coût / place / jour</v>
      </c>
      <c r="AG6" s="6">
        <f>+AF25/$C$7/31</f>
        <v>3.5483870967741938E-3</v>
      </c>
      <c r="AH6" s="7"/>
      <c r="AI6" s="5" t="str">
        <f>+AF6</f>
        <v>Coût / place / jour</v>
      </c>
      <c r="AJ6" s="6">
        <f>+AI25/$C$7/30</f>
        <v>3.6666666666666666E-3</v>
      </c>
      <c r="AK6" s="9"/>
      <c r="AL6" s="5" t="str">
        <f>+AI6</f>
        <v>Coût / place / jour</v>
      </c>
      <c r="AM6" s="6">
        <f>+AL25/$C$7/31</f>
        <v>3.5483870967741938E-3</v>
      </c>
      <c r="AN6" s="7"/>
      <c r="AO6" s="7"/>
      <c r="AP6" s="10" t="str">
        <f>+AL6</f>
        <v>Coût / place / jour</v>
      </c>
      <c r="AQ6" s="11">
        <f>+AP25/$C$7/365</f>
        <v>3.6164383561643836E-3</v>
      </c>
      <c r="AR6" s="2"/>
      <c r="AS6" s="2"/>
      <c r="AT6" s="2"/>
    </row>
    <row r="7" spans="2:56">
      <c r="B7" s="12"/>
      <c r="C7" s="13">
        <f>+'Total des coûts d''exploitation'!C7</f>
        <v>100</v>
      </c>
      <c r="D7"/>
      <c r="E7" s="18">
        <f>+E25/$AP25</f>
        <v>8.3333333333333329E-2</v>
      </c>
      <c r="F7" s="14"/>
      <c r="G7"/>
      <c r="H7" s="18">
        <f>+H25/$AP25</f>
        <v>8.3333333333333329E-2</v>
      </c>
      <c r="I7" s="14"/>
      <c r="J7"/>
      <c r="K7" s="18">
        <f>+K25/$AP25</f>
        <v>8.3333333333333329E-2</v>
      </c>
      <c r="L7" s="19"/>
      <c r="M7"/>
      <c r="N7" s="18">
        <f>+N25/$AP25</f>
        <v>8.3333333333333329E-2</v>
      </c>
      <c r="O7" s="19"/>
      <c r="P7" s="15"/>
      <c r="Q7" s="18">
        <f>+Q25/$AP25</f>
        <v>8.3333333333333329E-2</v>
      </c>
      <c r="R7" s="19"/>
      <c r="S7" s="15"/>
      <c r="T7" s="18">
        <f>+T25/$AP25</f>
        <v>8.3333333333333329E-2</v>
      </c>
      <c r="U7" s="19"/>
      <c r="V7"/>
      <c r="W7" s="18">
        <f>+W25/$AP25</f>
        <v>8.3333333333333329E-2</v>
      </c>
      <c r="X7" s="19"/>
      <c r="Y7"/>
      <c r="Z7" s="18">
        <f>+Z25/$AP25</f>
        <v>8.3333333333333329E-2</v>
      </c>
      <c r="AA7" s="19"/>
      <c r="AB7"/>
      <c r="AC7" s="18">
        <f>+AC25/$AP25</f>
        <v>8.3333333333333329E-2</v>
      </c>
      <c r="AD7" s="19"/>
      <c r="AE7"/>
      <c r="AF7" s="18">
        <f>+AF25/$AP25</f>
        <v>8.3333333333333329E-2</v>
      </c>
      <c r="AG7" s="19"/>
      <c r="AH7"/>
      <c r="AI7" s="18">
        <f>+AI25/$AP25</f>
        <v>8.3333333333333329E-2</v>
      </c>
      <c r="AJ7" s="19"/>
      <c r="AK7" s="16"/>
      <c r="AL7" s="18">
        <f>+AL25/$AP25</f>
        <v>8.3333333333333329E-2</v>
      </c>
      <c r="AM7" s="19"/>
      <c r="AN7"/>
      <c r="AO7"/>
      <c r="AP7" s="24">
        <f>+AP25/$AP25</f>
        <v>1</v>
      </c>
      <c r="AQ7" s="17" t="str">
        <f>+'Total des coûts d''exploitation'!AQ7</f>
        <v>365 jours</v>
      </c>
      <c r="AR7" s="2"/>
      <c r="AS7" s="2"/>
      <c r="AT7" s="2"/>
    </row>
    <row r="8" spans="2:56">
      <c r="B8" s="12"/>
      <c r="C8" s="13">
        <f>+'Total des coûts d''exploitation'!C8</f>
        <v>1</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7" t="str">
        <f>+'Total des coûts d''exploitation'!AP8</f>
        <v>Total</v>
      </c>
      <c r="AQ8" s="13" t="str">
        <f>AM8</f>
        <v>(%)</v>
      </c>
      <c r="AR8" s="2"/>
      <c r="AS8" s="2"/>
      <c r="AT8" s="2"/>
    </row>
    <row r="9" spans="2:56" ht="13" thickBot="1">
      <c r="B9" s="53"/>
      <c r="C9" s="54">
        <f>AP25/$C$7</f>
        <v>1.32</v>
      </c>
      <c r="D9"/>
      <c r="E9" s="74" t="str">
        <f>+'Total des coûts d''exploitation'!E9</f>
        <v>Janvier 2017</v>
      </c>
      <c r="F9" s="108"/>
      <c r="G9" s="109"/>
      <c r="H9" s="75" t="str">
        <f>+'Total des coûts d''exploitation'!H9</f>
        <v>Février 2017</v>
      </c>
      <c r="I9" s="110"/>
      <c r="J9" s="109"/>
      <c r="K9" s="75" t="str">
        <f>+'Total des coûts d''exploitation'!K9</f>
        <v>Mars 2017</v>
      </c>
      <c r="L9" s="110"/>
      <c r="M9" s="109"/>
      <c r="N9" s="74" t="str">
        <f>+'Total des coûts d''exploitation'!N9</f>
        <v>Avril 2017</v>
      </c>
      <c r="O9" s="108"/>
      <c r="P9" s="111"/>
      <c r="Q9" s="74" t="str">
        <f>+'Total des coûts d''exploitation'!Q9</f>
        <v>Mai 2017</v>
      </c>
      <c r="R9" s="108"/>
      <c r="S9" s="111"/>
      <c r="T9" s="75" t="str">
        <f>+'Total des coûts d''exploitation'!T9</f>
        <v>Juin 2017</v>
      </c>
      <c r="U9" s="110"/>
      <c r="V9" s="109"/>
      <c r="W9" s="75" t="str">
        <f>+'Total des coûts d''exploitation'!W9</f>
        <v>Juillet 2017</v>
      </c>
      <c r="X9" s="110"/>
      <c r="Y9" s="109"/>
      <c r="Z9" s="75" t="str">
        <f>+'Total des coûts d''exploitation'!Z9</f>
        <v>Août 2017</v>
      </c>
      <c r="AA9" s="110"/>
      <c r="AB9" s="109"/>
      <c r="AC9" s="75" t="str">
        <f>+'Total des coûts d''exploitation'!AC9</f>
        <v>Septembre 2017</v>
      </c>
      <c r="AD9" s="110"/>
      <c r="AE9" s="109"/>
      <c r="AF9" s="75" t="str">
        <f>+'Total des coûts d''exploitation'!AF9</f>
        <v>Octobre 2017</v>
      </c>
      <c r="AG9" s="110"/>
      <c r="AH9" s="109"/>
      <c r="AI9" s="75" t="str">
        <f>+'Total des coûts d''exploitation'!AI9</f>
        <v>Novembre 2017</v>
      </c>
      <c r="AJ9" s="110"/>
      <c r="AK9" s="112"/>
      <c r="AL9" s="75" t="str">
        <f>+'Total des coûts d''exploitation'!AL9</f>
        <v>Décembre 2017</v>
      </c>
      <c r="AM9" s="110"/>
      <c r="AN9" s="109"/>
      <c r="AO9" s="109"/>
      <c r="AP9" s="81" t="str">
        <f>+'Total des coûts d''exploitation'!AP9</f>
        <v>Année 2017</v>
      </c>
      <c r="AQ9" s="113"/>
      <c r="AR9" s="114"/>
      <c r="AS9" s="114"/>
      <c r="AT9" s="84"/>
      <c r="AU9" s="85"/>
      <c r="AV9" s="85"/>
      <c r="AW9" s="85"/>
      <c r="AX9" s="85"/>
      <c r="AY9" s="85"/>
      <c r="AZ9" s="85"/>
    </row>
    <row r="10" spans="2:56" ht="14" thickTop="1" thickBot="1">
      <c r="D10" s="28"/>
      <c r="G10" s="30"/>
      <c r="J10" s="30"/>
      <c r="M10" s="30"/>
      <c r="P10" s="31"/>
      <c r="S10" s="31"/>
      <c r="V10" s="30"/>
      <c r="Y10" s="32"/>
      <c r="AB10" s="30"/>
      <c r="AE10" s="30"/>
      <c r="AH10" s="30"/>
      <c r="AK10" s="33"/>
      <c r="AN10" s="30"/>
      <c r="AO10" s="30"/>
      <c r="AR10" s="34"/>
      <c r="AS10" s="34"/>
      <c r="AT10" s="34"/>
    </row>
    <row r="11" spans="2:56" ht="13" thickTop="1">
      <c r="B11" s="56"/>
      <c r="C11" s="57" t="s">
        <v>57</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2: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2:56">
      <c r="B13" s="100">
        <v>7610</v>
      </c>
      <c r="C13" s="101" t="s">
        <v>85</v>
      </c>
      <c r="D13" s="2"/>
      <c r="E13" s="64">
        <v>1</v>
      </c>
      <c r="F13" s="71">
        <f t="shared" ref="F13:F23" si="0">E13/E$25</f>
        <v>9.0909090909090912E-2</v>
      </c>
      <c r="G13" s="2"/>
      <c r="H13" s="61">
        <v>1</v>
      </c>
      <c r="I13" s="71">
        <f t="shared" ref="I13:I23" si="1">H13/H$25</f>
        <v>9.0909090909090912E-2</v>
      </c>
      <c r="J13" s="42"/>
      <c r="K13" s="61">
        <v>1</v>
      </c>
      <c r="L13" s="71">
        <f t="shared" ref="L13:L23" si="2">K13/K$25</f>
        <v>9.0909090909090912E-2</v>
      </c>
      <c r="M13" s="42"/>
      <c r="N13" s="61">
        <v>1</v>
      </c>
      <c r="O13" s="71">
        <f t="shared" ref="O13:O23" si="3">N13/N$25</f>
        <v>9.0909090909090912E-2</v>
      </c>
      <c r="P13" s="42"/>
      <c r="Q13" s="61">
        <v>1</v>
      </c>
      <c r="R13" s="71">
        <f t="shared" ref="R13:R23" si="4">Q13/Q$25</f>
        <v>9.0909090909090912E-2</v>
      </c>
      <c r="S13" s="42"/>
      <c r="T13" s="61">
        <v>1</v>
      </c>
      <c r="U13" s="71">
        <f t="shared" ref="U13:U23" si="5">T13/T$25</f>
        <v>9.0909090909090912E-2</v>
      </c>
      <c r="V13" s="42"/>
      <c r="W13" s="61">
        <v>1</v>
      </c>
      <c r="X13" s="71">
        <f t="shared" ref="X13:X23" si="6">W13/W$25</f>
        <v>9.0909090909090912E-2</v>
      </c>
      <c r="Y13" s="42"/>
      <c r="Z13" s="61">
        <v>1</v>
      </c>
      <c r="AA13" s="71">
        <f t="shared" ref="AA13:AA23" si="7">Z13/Z$25</f>
        <v>9.0909090909090912E-2</v>
      </c>
      <c r="AB13" s="42"/>
      <c r="AC13" s="61">
        <v>1</v>
      </c>
      <c r="AD13" s="71">
        <f t="shared" ref="AD13:AD23" si="8">AC13/AC$25</f>
        <v>9.0909090909090912E-2</v>
      </c>
      <c r="AE13" s="42"/>
      <c r="AF13" s="61">
        <v>1</v>
      </c>
      <c r="AG13" s="71">
        <f t="shared" ref="AG13:AG23" si="9">AF13/AF$25</f>
        <v>9.0909090909090912E-2</v>
      </c>
      <c r="AH13" s="42"/>
      <c r="AI13" s="61">
        <v>1</v>
      </c>
      <c r="AJ13" s="71">
        <f t="shared" ref="AJ13:AJ23" si="10">AI13/AI$25</f>
        <v>9.0909090909090912E-2</v>
      </c>
      <c r="AK13" s="42"/>
      <c r="AL13" s="61">
        <v>1</v>
      </c>
      <c r="AM13" s="71">
        <f t="shared" ref="AM13:AM23" si="11">AL13/AL$25</f>
        <v>9.0909090909090912E-2</v>
      </c>
      <c r="AN13" s="42"/>
      <c r="AO13" s="42"/>
      <c r="AP13" s="67">
        <f>SUM(+$AL13+$AI13+$AF13+$AC13+$Z13+$W13+$T13+$Q13+$N13+$K13+$H13+$E13)</f>
        <v>12</v>
      </c>
      <c r="AQ13" s="68">
        <f t="shared" ref="AQ13:AQ23" si="12">AP13/AP$25</f>
        <v>9.0909090909090912E-2</v>
      </c>
      <c r="AR13" s="42"/>
      <c r="AS13" s="42"/>
      <c r="AT13" s="42"/>
      <c r="AU13" s="43"/>
      <c r="AV13" s="43"/>
      <c r="AW13" s="43"/>
      <c r="AX13" s="43"/>
      <c r="AY13" s="43"/>
      <c r="AZ13" s="43"/>
      <c r="BA13" s="43"/>
      <c r="BB13" s="43"/>
      <c r="BC13" s="43"/>
    </row>
    <row r="14" spans="2:56">
      <c r="B14" s="100">
        <v>7615</v>
      </c>
      <c r="C14" s="101" t="s">
        <v>86</v>
      </c>
      <c r="D14" s="2"/>
      <c r="E14" s="64">
        <v>1</v>
      </c>
      <c r="F14" s="71">
        <f t="shared" si="0"/>
        <v>9.0909090909090912E-2</v>
      </c>
      <c r="G14" s="2"/>
      <c r="H14" s="61">
        <v>1</v>
      </c>
      <c r="I14" s="71">
        <f t="shared" si="1"/>
        <v>9.0909090909090912E-2</v>
      </c>
      <c r="J14" s="42"/>
      <c r="K14" s="61">
        <v>1</v>
      </c>
      <c r="L14" s="71">
        <f t="shared" si="2"/>
        <v>9.0909090909090912E-2</v>
      </c>
      <c r="M14" s="42"/>
      <c r="N14" s="61">
        <v>1</v>
      </c>
      <c r="O14" s="71">
        <f t="shared" si="3"/>
        <v>9.0909090909090912E-2</v>
      </c>
      <c r="P14" s="42"/>
      <c r="Q14" s="61">
        <v>1</v>
      </c>
      <c r="R14" s="71">
        <f t="shared" si="4"/>
        <v>9.0909090909090912E-2</v>
      </c>
      <c r="S14" s="42"/>
      <c r="T14" s="61">
        <v>1</v>
      </c>
      <c r="U14" s="71">
        <f t="shared" si="5"/>
        <v>9.0909090909090912E-2</v>
      </c>
      <c r="V14" s="42"/>
      <c r="W14" s="61">
        <v>1</v>
      </c>
      <c r="X14" s="71">
        <f t="shared" si="6"/>
        <v>9.0909090909090912E-2</v>
      </c>
      <c r="Y14" s="42"/>
      <c r="Z14" s="61">
        <v>1</v>
      </c>
      <c r="AA14" s="71">
        <f t="shared" si="7"/>
        <v>9.0909090909090912E-2</v>
      </c>
      <c r="AB14" s="42"/>
      <c r="AC14" s="61">
        <v>1</v>
      </c>
      <c r="AD14" s="71">
        <f t="shared" si="8"/>
        <v>9.0909090909090912E-2</v>
      </c>
      <c r="AE14" s="42"/>
      <c r="AF14" s="61">
        <v>1</v>
      </c>
      <c r="AG14" s="71">
        <f t="shared" si="9"/>
        <v>9.0909090909090912E-2</v>
      </c>
      <c r="AH14" s="42"/>
      <c r="AI14" s="61">
        <v>1</v>
      </c>
      <c r="AJ14" s="71">
        <f t="shared" si="10"/>
        <v>9.0909090909090912E-2</v>
      </c>
      <c r="AK14" s="42"/>
      <c r="AL14" s="61">
        <v>1</v>
      </c>
      <c r="AM14" s="71">
        <f t="shared" si="11"/>
        <v>9.0909090909090912E-2</v>
      </c>
      <c r="AN14" s="42"/>
      <c r="AO14" s="42"/>
      <c r="AP14" s="67">
        <f>SUM(+$AL14+$AI14+$AF14+$AC14+$Z14+$W14+$T14+$Q14+$N14+$K14+$H14+$E14)</f>
        <v>12</v>
      </c>
      <c r="AQ14" s="68">
        <f t="shared" si="12"/>
        <v>9.0909090909090912E-2</v>
      </c>
      <c r="AR14" s="42"/>
      <c r="AS14" s="42"/>
      <c r="AT14" s="42"/>
      <c r="AU14" s="43"/>
      <c r="AV14" s="43"/>
      <c r="AW14" s="43"/>
      <c r="AX14" s="43"/>
      <c r="AY14" s="43"/>
      <c r="AZ14" s="43"/>
      <c r="BA14" s="43"/>
      <c r="BB14" s="43"/>
      <c r="BC14" s="43"/>
    </row>
    <row r="15" spans="2:56">
      <c r="B15" s="102">
        <v>7620</v>
      </c>
      <c r="C15" s="103" t="s">
        <v>87</v>
      </c>
      <c r="D15" s="2"/>
      <c r="E15" s="65">
        <v>1</v>
      </c>
      <c r="F15" s="72">
        <f t="shared" si="0"/>
        <v>9.0909090909090912E-2</v>
      </c>
      <c r="G15" s="2"/>
      <c r="H15" s="62">
        <v>1</v>
      </c>
      <c r="I15" s="72">
        <f t="shared" si="1"/>
        <v>9.0909090909090912E-2</v>
      </c>
      <c r="J15" s="42"/>
      <c r="K15" s="62">
        <v>1</v>
      </c>
      <c r="L15" s="72">
        <f t="shared" si="2"/>
        <v>9.0909090909090912E-2</v>
      </c>
      <c r="M15" s="42"/>
      <c r="N15" s="62">
        <v>1</v>
      </c>
      <c r="O15" s="72">
        <f t="shared" si="3"/>
        <v>9.0909090909090912E-2</v>
      </c>
      <c r="P15" s="42"/>
      <c r="Q15" s="62">
        <v>1</v>
      </c>
      <c r="R15" s="72">
        <f t="shared" si="4"/>
        <v>9.0909090909090912E-2</v>
      </c>
      <c r="S15" s="42"/>
      <c r="T15" s="62">
        <v>1</v>
      </c>
      <c r="U15" s="72">
        <f t="shared" si="5"/>
        <v>9.0909090909090912E-2</v>
      </c>
      <c r="V15" s="42"/>
      <c r="W15" s="62">
        <v>1</v>
      </c>
      <c r="X15" s="72">
        <f t="shared" si="6"/>
        <v>9.0909090909090912E-2</v>
      </c>
      <c r="Y15" s="42"/>
      <c r="Z15" s="62">
        <v>1</v>
      </c>
      <c r="AA15" s="72">
        <f t="shared" si="7"/>
        <v>9.0909090909090912E-2</v>
      </c>
      <c r="AB15" s="42"/>
      <c r="AC15" s="62">
        <v>1</v>
      </c>
      <c r="AD15" s="72">
        <f t="shared" si="8"/>
        <v>9.0909090909090912E-2</v>
      </c>
      <c r="AE15" s="42"/>
      <c r="AF15" s="62">
        <v>1</v>
      </c>
      <c r="AG15" s="72">
        <f t="shared" si="9"/>
        <v>9.0909090909090912E-2</v>
      </c>
      <c r="AH15" s="42"/>
      <c r="AI15" s="62">
        <v>1</v>
      </c>
      <c r="AJ15" s="72">
        <f t="shared" si="10"/>
        <v>9.0909090909090912E-2</v>
      </c>
      <c r="AK15" s="42"/>
      <c r="AL15" s="62">
        <v>1</v>
      </c>
      <c r="AM15" s="72">
        <f t="shared" si="11"/>
        <v>9.0909090909090912E-2</v>
      </c>
      <c r="AN15" s="42"/>
      <c r="AO15" s="42"/>
      <c r="AP15" s="67">
        <f>SUM(+$AL15+$AI15+$AF15+$AC15+$Z15+$W15+$T15+$Q15+$N15+$K15+$H15+$E15)</f>
        <v>12</v>
      </c>
      <c r="AQ15" s="69">
        <f t="shared" si="12"/>
        <v>9.0909090909090912E-2</v>
      </c>
      <c r="AR15" s="42"/>
      <c r="AS15" s="42"/>
      <c r="AT15" s="42"/>
      <c r="AU15" s="43"/>
      <c r="AV15" s="43"/>
      <c r="AW15" s="43"/>
      <c r="AX15" s="43"/>
      <c r="AY15" s="43"/>
      <c r="AZ15" s="43"/>
      <c r="BA15" s="43"/>
      <c r="BB15" s="43"/>
      <c r="BC15" s="43"/>
    </row>
    <row r="16" spans="2:56">
      <c r="B16" s="102">
        <v>7630</v>
      </c>
      <c r="C16" s="103" t="s">
        <v>88</v>
      </c>
      <c r="D16" s="2"/>
      <c r="E16" s="64">
        <v>1</v>
      </c>
      <c r="F16" s="72">
        <f t="shared" si="0"/>
        <v>9.0909090909090912E-2</v>
      </c>
      <c r="G16" s="44" t="s">
        <v>0</v>
      </c>
      <c r="H16" s="61">
        <v>1</v>
      </c>
      <c r="I16" s="72">
        <f t="shared" si="1"/>
        <v>9.0909090909090912E-2</v>
      </c>
      <c r="J16" s="42"/>
      <c r="K16" s="61">
        <v>1</v>
      </c>
      <c r="L16" s="72">
        <f t="shared" si="2"/>
        <v>9.0909090909090912E-2</v>
      </c>
      <c r="M16" s="42"/>
      <c r="N16" s="61">
        <v>1</v>
      </c>
      <c r="O16" s="72">
        <f t="shared" si="3"/>
        <v>9.0909090909090912E-2</v>
      </c>
      <c r="P16" s="42"/>
      <c r="Q16" s="61">
        <v>1</v>
      </c>
      <c r="R16" s="72">
        <f t="shared" si="4"/>
        <v>9.0909090909090912E-2</v>
      </c>
      <c r="S16" s="42"/>
      <c r="T16" s="61">
        <v>1</v>
      </c>
      <c r="U16" s="72">
        <f t="shared" si="5"/>
        <v>9.0909090909090912E-2</v>
      </c>
      <c r="V16" s="42"/>
      <c r="W16" s="61">
        <v>1</v>
      </c>
      <c r="X16" s="72">
        <f t="shared" si="6"/>
        <v>9.0909090909090912E-2</v>
      </c>
      <c r="Y16" s="42"/>
      <c r="Z16" s="61">
        <v>1</v>
      </c>
      <c r="AA16" s="72">
        <f t="shared" si="7"/>
        <v>9.0909090909090912E-2</v>
      </c>
      <c r="AB16" s="42"/>
      <c r="AC16" s="61">
        <v>1</v>
      </c>
      <c r="AD16" s="72">
        <f t="shared" si="8"/>
        <v>9.0909090909090912E-2</v>
      </c>
      <c r="AE16" s="42"/>
      <c r="AF16" s="61">
        <v>1</v>
      </c>
      <c r="AG16" s="72">
        <f t="shared" si="9"/>
        <v>9.0909090909090912E-2</v>
      </c>
      <c r="AH16" s="42"/>
      <c r="AI16" s="61">
        <v>1</v>
      </c>
      <c r="AJ16" s="72">
        <f t="shared" si="10"/>
        <v>9.0909090909090912E-2</v>
      </c>
      <c r="AK16" s="42"/>
      <c r="AL16" s="61">
        <v>1</v>
      </c>
      <c r="AM16" s="72">
        <f t="shared" si="11"/>
        <v>9.0909090909090912E-2</v>
      </c>
      <c r="AN16" s="42"/>
      <c r="AO16" s="42"/>
      <c r="AP16" s="67">
        <f t="shared" ref="AP16:AP23" si="13">SUM(+$AL16+$AI16+$AF16+$AC16+$Z16+$W16+$T16+$Q16+$N16+$K16+$H16+$E16)</f>
        <v>12</v>
      </c>
      <c r="AQ16" s="69">
        <f t="shared" si="12"/>
        <v>9.0909090909090912E-2</v>
      </c>
      <c r="AR16" s="42"/>
      <c r="AS16" s="42"/>
      <c r="AT16" s="42"/>
      <c r="AU16" s="43"/>
      <c r="AV16" s="43"/>
      <c r="AW16" s="43"/>
      <c r="AX16" s="43"/>
      <c r="AY16" s="43"/>
      <c r="AZ16" s="43"/>
      <c r="BA16" s="43"/>
      <c r="BB16" s="43"/>
      <c r="BC16" s="43"/>
    </row>
    <row r="17" spans="2:69">
      <c r="B17" s="102">
        <v>7640</v>
      </c>
      <c r="C17" s="103" t="s">
        <v>89</v>
      </c>
      <c r="D17" s="2"/>
      <c r="E17" s="64">
        <v>1</v>
      </c>
      <c r="F17" s="72">
        <f t="shared" si="0"/>
        <v>9.0909090909090912E-2</v>
      </c>
      <c r="G17" s="2"/>
      <c r="H17" s="61">
        <v>1</v>
      </c>
      <c r="I17" s="72">
        <f t="shared" si="1"/>
        <v>9.0909090909090912E-2</v>
      </c>
      <c r="J17" s="42"/>
      <c r="K17" s="61">
        <v>1</v>
      </c>
      <c r="L17" s="72">
        <f t="shared" si="2"/>
        <v>9.0909090909090912E-2</v>
      </c>
      <c r="M17" s="42"/>
      <c r="N17" s="61">
        <v>1</v>
      </c>
      <c r="O17" s="72">
        <f t="shared" si="3"/>
        <v>9.0909090909090912E-2</v>
      </c>
      <c r="P17" s="42"/>
      <c r="Q17" s="61">
        <v>1</v>
      </c>
      <c r="R17" s="72">
        <f t="shared" si="4"/>
        <v>9.0909090909090912E-2</v>
      </c>
      <c r="S17" s="42"/>
      <c r="T17" s="61">
        <v>1</v>
      </c>
      <c r="U17" s="72">
        <f t="shared" si="5"/>
        <v>9.0909090909090912E-2</v>
      </c>
      <c r="V17" s="42"/>
      <c r="W17" s="61">
        <v>1</v>
      </c>
      <c r="X17" s="72">
        <f t="shared" si="6"/>
        <v>9.0909090909090912E-2</v>
      </c>
      <c r="Y17" s="42"/>
      <c r="Z17" s="61">
        <v>1</v>
      </c>
      <c r="AA17" s="72">
        <f t="shared" si="7"/>
        <v>9.0909090909090912E-2</v>
      </c>
      <c r="AB17" s="42"/>
      <c r="AC17" s="61">
        <v>1</v>
      </c>
      <c r="AD17" s="72">
        <f t="shared" si="8"/>
        <v>9.0909090909090912E-2</v>
      </c>
      <c r="AE17" s="42"/>
      <c r="AF17" s="61">
        <v>1</v>
      </c>
      <c r="AG17" s="72">
        <f t="shared" si="9"/>
        <v>9.0909090909090912E-2</v>
      </c>
      <c r="AH17" s="42"/>
      <c r="AI17" s="61">
        <v>1</v>
      </c>
      <c r="AJ17" s="72">
        <f t="shared" si="10"/>
        <v>9.0909090909090912E-2</v>
      </c>
      <c r="AK17" s="42"/>
      <c r="AL17" s="61">
        <v>1</v>
      </c>
      <c r="AM17" s="72">
        <f t="shared" si="11"/>
        <v>9.0909090909090912E-2</v>
      </c>
      <c r="AN17" s="42"/>
      <c r="AO17" s="42"/>
      <c r="AP17" s="67">
        <f t="shared" si="13"/>
        <v>12</v>
      </c>
      <c r="AQ17" s="69">
        <f t="shared" si="12"/>
        <v>9.0909090909090912E-2</v>
      </c>
      <c r="AR17" s="42"/>
      <c r="AS17" s="42"/>
      <c r="AT17" s="42"/>
      <c r="AU17" s="43"/>
      <c r="AV17" s="43"/>
      <c r="AW17" s="43"/>
      <c r="AX17" s="43"/>
      <c r="AY17" s="43"/>
      <c r="AZ17" s="43"/>
      <c r="BA17" s="43"/>
      <c r="BB17" s="43"/>
      <c r="BC17" s="43"/>
    </row>
    <row r="18" spans="2:69">
      <c r="B18" s="102">
        <v>7650</v>
      </c>
      <c r="C18" s="103" t="s">
        <v>90</v>
      </c>
      <c r="D18" s="2"/>
      <c r="E18" s="64">
        <v>1</v>
      </c>
      <c r="F18" s="72">
        <f t="shared" si="0"/>
        <v>9.0909090909090912E-2</v>
      </c>
      <c r="G18" s="2"/>
      <c r="H18" s="61">
        <v>1</v>
      </c>
      <c r="I18" s="72">
        <f t="shared" si="1"/>
        <v>9.0909090909090912E-2</v>
      </c>
      <c r="J18" s="42"/>
      <c r="K18" s="61">
        <v>1</v>
      </c>
      <c r="L18" s="72">
        <f t="shared" si="2"/>
        <v>9.0909090909090912E-2</v>
      </c>
      <c r="M18" s="42"/>
      <c r="N18" s="61">
        <v>1</v>
      </c>
      <c r="O18" s="72">
        <f t="shared" si="3"/>
        <v>9.0909090909090912E-2</v>
      </c>
      <c r="P18" s="42"/>
      <c r="Q18" s="61">
        <v>1</v>
      </c>
      <c r="R18" s="72">
        <f t="shared" si="4"/>
        <v>9.0909090909090912E-2</v>
      </c>
      <c r="S18" s="42"/>
      <c r="T18" s="61">
        <v>1</v>
      </c>
      <c r="U18" s="72">
        <f t="shared" si="5"/>
        <v>9.0909090909090912E-2</v>
      </c>
      <c r="V18" s="42"/>
      <c r="W18" s="61">
        <v>1</v>
      </c>
      <c r="X18" s="72">
        <f t="shared" si="6"/>
        <v>9.0909090909090912E-2</v>
      </c>
      <c r="Y18" s="42"/>
      <c r="Z18" s="61">
        <v>1</v>
      </c>
      <c r="AA18" s="72">
        <f t="shared" si="7"/>
        <v>9.0909090909090912E-2</v>
      </c>
      <c r="AB18" s="42"/>
      <c r="AC18" s="61">
        <v>1</v>
      </c>
      <c r="AD18" s="72">
        <f t="shared" si="8"/>
        <v>9.0909090909090912E-2</v>
      </c>
      <c r="AE18" s="42"/>
      <c r="AF18" s="61">
        <v>1</v>
      </c>
      <c r="AG18" s="72">
        <f t="shared" si="9"/>
        <v>9.0909090909090912E-2</v>
      </c>
      <c r="AH18" s="42"/>
      <c r="AI18" s="61">
        <v>1</v>
      </c>
      <c r="AJ18" s="72">
        <f t="shared" si="10"/>
        <v>9.0909090909090912E-2</v>
      </c>
      <c r="AK18" s="42"/>
      <c r="AL18" s="61">
        <v>1</v>
      </c>
      <c r="AM18" s="72">
        <f t="shared" si="11"/>
        <v>9.0909090909090912E-2</v>
      </c>
      <c r="AN18" s="42"/>
      <c r="AO18" s="42"/>
      <c r="AP18" s="67">
        <f t="shared" si="13"/>
        <v>12</v>
      </c>
      <c r="AQ18" s="69">
        <f t="shared" si="12"/>
        <v>9.0909090909090912E-2</v>
      </c>
      <c r="AR18" s="42"/>
      <c r="AS18" s="42"/>
      <c r="AT18" s="42"/>
      <c r="AU18" s="43"/>
      <c r="AV18" s="43"/>
      <c r="AW18" s="43"/>
      <c r="AX18" s="43"/>
      <c r="AY18" s="43"/>
      <c r="AZ18" s="43"/>
      <c r="BA18" s="43"/>
      <c r="BB18" s="43"/>
      <c r="BC18" s="43"/>
    </row>
    <row r="19" spans="2:69">
      <c r="B19" s="102">
        <v>7660</v>
      </c>
      <c r="C19" s="103" t="s">
        <v>91</v>
      </c>
      <c r="D19" s="2"/>
      <c r="E19" s="64">
        <v>1</v>
      </c>
      <c r="F19" s="72">
        <f t="shared" si="0"/>
        <v>9.0909090909090912E-2</v>
      </c>
      <c r="G19" s="2"/>
      <c r="H19" s="61">
        <v>1</v>
      </c>
      <c r="I19" s="72">
        <f t="shared" si="1"/>
        <v>9.0909090909090912E-2</v>
      </c>
      <c r="J19" s="42"/>
      <c r="K19" s="61">
        <v>1</v>
      </c>
      <c r="L19" s="72">
        <f t="shared" si="2"/>
        <v>9.0909090909090912E-2</v>
      </c>
      <c r="M19" s="42"/>
      <c r="N19" s="61">
        <v>1</v>
      </c>
      <c r="O19" s="72">
        <f t="shared" si="3"/>
        <v>9.0909090909090912E-2</v>
      </c>
      <c r="P19" s="42"/>
      <c r="Q19" s="61">
        <v>1</v>
      </c>
      <c r="R19" s="72">
        <f t="shared" si="4"/>
        <v>9.0909090909090912E-2</v>
      </c>
      <c r="S19" s="42"/>
      <c r="T19" s="61">
        <v>1</v>
      </c>
      <c r="U19" s="72">
        <f t="shared" si="5"/>
        <v>9.0909090909090912E-2</v>
      </c>
      <c r="V19" s="42"/>
      <c r="W19" s="61">
        <v>1</v>
      </c>
      <c r="X19" s="72">
        <f t="shared" si="6"/>
        <v>9.0909090909090912E-2</v>
      </c>
      <c r="Y19" s="42"/>
      <c r="Z19" s="61">
        <v>1</v>
      </c>
      <c r="AA19" s="72">
        <f t="shared" si="7"/>
        <v>9.0909090909090912E-2</v>
      </c>
      <c r="AB19" s="42"/>
      <c r="AC19" s="61">
        <v>1</v>
      </c>
      <c r="AD19" s="72">
        <f t="shared" si="8"/>
        <v>9.0909090909090912E-2</v>
      </c>
      <c r="AE19" s="42"/>
      <c r="AF19" s="61">
        <v>1</v>
      </c>
      <c r="AG19" s="72">
        <f t="shared" si="9"/>
        <v>9.0909090909090912E-2</v>
      </c>
      <c r="AH19" s="42"/>
      <c r="AI19" s="61">
        <v>1</v>
      </c>
      <c r="AJ19" s="72">
        <f t="shared" si="10"/>
        <v>9.0909090909090912E-2</v>
      </c>
      <c r="AK19" s="42"/>
      <c r="AL19" s="61">
        <v>1</v>
      </c>
      <c r="AM19" s="72">
        <f t="shared" si="11"/>
        <v>9.0909090909090912E-2</v>
      </c>
      <c r="AN19" s="42"/>
      <c r="AO19" s="42"/>
      <c r="AP19" s="67">
        <f t="shared" si="13"/>
        <v>12</v>
      </c>
      <c r="AQ19" s="69">
        <f t="shared" si="12"/>
        <v>9.0909090909090912E-2</v>
      </c>
      <c r="AR19" s="42"/>
      <c r="AS19" s="45"/>
      <c r="AT19" s="42"/>
      <c r="AU19" s="43"/>
      <c r="AV19" s="43"/>
      <c r="AW19" s="43"/>
      <c r="AX19" s="43"/>
      <c r="AY19" s="43"/>
      <c r="AZ19" s="43"/>
      <c r="BA19" s="43"/>
      <c r="BB19" s="43"/>
      <c r="BC19" s="43"/>
    </row>
    <row r="20" spans="2:69">
      <c r="B20" s="102">
        <v>7670</v>
      </c>
      <c r="C20" s="103" t="s">
        <v>92</v>
      </c>
      <c r="D20" s="2"/>
      <c r="E20" s="64">
        <v>1</v>
      </c>
      <c r="F20" s="72">
        <f t="shared" si="0"/>
        <v>9.0909090909090912E-2</v>
      </c>
      <c r="G20" s="2"/>
      <c r="H20" s="61">
        <v>1</v>
      </c>
      <c r="I20" s="72">
        <f t="shared" si="1"/>
        <v>9.0909090909090912E-2</v>
      </c>
      <c r="J20" s="42"/>
      <c r="K20" s="61">
        <v>1</v>
      </c>
      <c r="L20" s="72">
        <f t="shared" si="2"/>
        <v>9.0909090909090912E-2</v>
      </c>
      <c r="M20" s="42"/>
      <c r="N20" s="61">
        <v>1</v>
      </c>
      <c r="O20" s="72">
        <f t="shared" si="3"/>
        <v>9.0909090909090912E-2</v>
      </c>
      <c r="P20" s="42"/>
      <c r="Q20" s="61">
        <v>1</v>
      </c>
      <c r="R20" s="72">
        <f t="shared" si="4"/>
        <v>9.0909090909090912E-2</v>
      </c>
      <c r="S20" s="42"/>
      <c r="T20" s="61">
        <v>1</v>
      </c>
      <c r="U20" s="72">
        <f t="shared" si="5"/>
        <v>9.0909090909090912E-2</v>
      </c>
      <c r="V20" s="42"/>
      <c r="W20" s="61">
        <v>1</v>
      </c>
      <c r="X20" s="72">
        <f t="shared" si="6"/>
        <v>9.0909090909090912E-2</v>
      </c>
      <c r="Y20" s="42"/>
      <c r="Z20" s="61">
        <v>1</v>
      </c>
      <c r="AA20" s="72">
        <f t="shared" si="7"/>
        <v>9.0909090909090912E-2</v>
      </c>
      <c r="AB20" s="42"/>
      <c r="AC20" s="61">
        <v>1</v>
      </c>
      <c r="AD20" s="72">
        <f t="shared" si="8"/>
        <v>9.0909090909090912E-2</v>
      </c>
      <c r="AE20" s="42"/>
      <c r="AF20" s="61">
        <v>1</v>
      </c>
      <c r="AG20" s="72">
        <f t="shared" si="9"/>
        <v>9.0909090909090912E-2</v>
      </c>
      <c r="AH20" s="42"/>
      <c r="AI20" s="61">
        <v>1</v>
      </c>
      <c r="AJ20" s="72">
        <f t="shared" si="10"/>
        <v>9.0909090909090912E-2</v>
      </c>
      <c r="AK20" s="42"/>
      <c r="AL20" s="61">
        <v>1</v>
      </c>
      <c r="AM20" s="72">
        <f t="shared" si="11"/>
        <v>9.0909090909090912E-2</v>
      </c>
      <c r="AN20" s="42"/>
      <c r="AO20" s="42"/>
      <c r="AP20" s="67">
        <f t="shared" si="13"/>
        <v>12</v>
      </c>
      <c r="AQ20" s="69">
        <f t="shared" si="12"/>
        <v>9.0909090909090912E-2</v>
      </c>
      <c r="AR20" s="42"/>
      <c r="AS20" s="42"/>
      <c r="AT20" s="42"/>
      <c r="AU20" s="43"/>
      <c r="AV20" s="43"/>
      <c r="AW20" s="43"/>
      <c r="AX20" s="43"/>
      <c r="AY20" s="43"/>
      <c r="AZ20" s="43"/>
      <c r="BA20" s="43"/>
      <c r="BB20" s="43"/>
      <c r="BC20" s="43"/>
    </row>
    <row r="21" spans="2:69">
      <c r="B21" s="102">
        <v>7680</v>
      </c>
      <c r="C21" s="103" t="s">
        <v>93</v>
      </c>
      <c r="D21" s="2"/>
      <c r="E21" s="64">
        <v>1</v>
      </c>
      <c r="F21" s="72">
        <f t="shared" si="0"/>
        <v>9.0909090909090912E-2</v>
      </c>
      <c r="G21" s="2"/>
      <c r="H21" s="61">
        <v>1</v>
      </c>
      <c r="I21" s="72">
        <f t="shared" si="1"/>
        <v>9.0909090909090912E-2</v>
      </c>
      <c r="J21" s="42"/>
      <c r="K21" s="61">
        <v>1</v>
      </c>
      <c r="L21" s="72">
        <f t="shared" si="2"/>
        <v>9.0909090909090912E-2</v>
      </c>
      <c r="M21" s="42"/>
      <c r="N21" s="61">
        <v>1</v>
      </c>
      <c r="O21" s="72">
        <f t="shared" si="3"/>
        <v>9.0909090909090912E-2</v>
      </c>
      <c r="P21" s="42"/>
      <c r="Q21" s="61">
        <v>1</v>
      </c>
      <c r="R21" s="72">
        <f t="shared" si="4"/>
        <v>9.0909090909090912E-2</v>
      </c>
      <c r="S21" s="42"/>
      <c r="T21" s="61">
        <v>1</v>
      </c>
      <c r="U21" s="72">
        <f t="shared" si="5"/>
        <v>9.0909090909090912E-2</v>
      </c>
      <c r="V21" s="42"/>
      <c r="W21" s="61">
        <v>1</v>
      </c>
      <c r="X21" s="72">
        <f t="shared" si="6"/>
        <v>9.0909090909090912E-2</v>
      </c>
      <c r="Y21" s="42"/>
      <c r="Z21" s="61">
        <v>1</v>
      </c>
      <c r="AA21" s="72">
        <f t="shared" si="7"/>
        <v>9.0909090909090912E-2</v>
      </c>
      <c r="AB21" s="42"/>
      <c r="AC21" s="61">
        <v>1</v>
      </c>
      <c r="AD21" s="72">
        <f t="shared" si="8"/>
        <v>9.0909090909090912E-2</v>
      </c>
      <c r="AE21" s="42"/>
      <c r="AF21" s="61">
        <v>1</v>
      </c>
      <c r="AG21" s="72">
        <f t="shared" si="9"/>
        <v>9.0909090909090912E-2</v>
      </c>
      <c r="AH21" s="42"/>
      <c r="AI21" s="61">
        <v>1</v>
      </c>
      <c r="AJ21" s="72">
        <f t="shared" si="10"/>
        <v>9.0909090909090912E-2</v>
      </c>
      <c r="AK21" s="42"/>
      <c r="AL21" s="61">
        <v>1</v>
      </c>
      <c r="AM21" s="72">
        <f t="shared" si="11"/>
        <v>9.0909090909090912E-2</v>
      </c>
      <c r="AN21" s="42"/>
      <c r="AO21" s="42"/>
      <c r="AP21" s="67">
        <f t="shared" si="13"/>
        <v>12</v>
      </c>
      <c r="AQ21" s="69">
        <f t="shared" si="12"/>
        <v>9.0909090909090912E-2</v>
      </c>
      <c r="AR21" s="42"/>
      <c r="AS21" s="42"/>
      <c r="AT21" s="42"/>
      <c r="AU21" s="43"/>
      <c r="AV21" s="43"/>
      <c r="AW21" s="43"/>
      <c r="AX21" s="43"/>
      <c r="AY21" s="43"/>
      <c r="AZ21" s="43"/>
      <c r="BA21" s="43"/>
      <c r="BB21" s="43"/>
      <c r="BC21" s="43"/>
    </row>
    <row r="22" spans="2:69">
      <c r="B22" s="102">
        <v>7690</v>
      </c>
      <c r="C22" s="103" t="s">
        <v>94</v>
      </c>
      <c r="D22" s="2"/>
      <c r="E22" s="64">
        <v>1</v>
      </c>
      <c r="F22" s="72">
        <f t="shared" si="0"/>
        <v>9.0909090909090912E-2</v>
      </c>
      <c r="G22" s="2"/>
      <c r="H22" s="61">
        <v>1</v>
      </c>
      <c r="I22" s="72">
        <f t="shared" si="1"/>
        <v>9.0909090909090912E-2</v>
      </c>
      <c r="J22" s="42"/>
      <c r="K22" s="61">
        <v>1</v>
      </c>
      <c r="L22" s="72">
        <f t="shared" si="2"/>
        <v>9.0909090909090912E-2</v>
      </c>
      <c r="M22" s="42"/>
      <c r="N22" s="61">
        <v>1</v>
      </c>
      <c r="O22" s="72">
        <f t="shared" si="3"/>
        <v>9.0909090909090912E-2</v>
      </c>
      <c r="P22" s="42"/>
      <c r="Q22" s="61">
        <v>1</v>
      </c>
      <c r="R22" s="72">
        <f t="shared" si="4"/>
        <v>9.0909090909090912E-2</v>
      </c>
      <c r="S22" s="42"/>
      <c r="T22" s="61">
        <v>1</v>
      </c>
      <c r="U22" s="72">
        <f t="shared" si="5"/>
        <v>9.0909090909090912E-2</v>
      </c>
      <c r="V22" s="42"/>
      <c r="W22" s="61">
        <v>1</v>
      </c>
      <c r="X22" s="72">
        <f t="shared" si="6"/>
        <v>9.0909090909090912E-2</v>
      </c>
      <c r="Y22" s="42"/>
      <c r="Z22" s="61">
        <v>1</v>
      </c>
      <c r="AA22" s="72">
        <f t="shared" si="7"/>
        <v>9.0909090909090912E-2</v>
      </c>
      <c r="AB22" s="42"/>
      <c r="AC22" s="61">
        <v>1</v>
      </c>
      <c r="AD22" s="72">
        <f t="shared" si="8"/>
        <v>9.0909090909090912E-2</v>
      </c>
      <c r="AE22" s="42"/>
      <c r="AF22" s="61">
        <v>1</v>
      </c>
      <c r="AG22" s="72">
        <f t="shared" si="9"/>
        <v>9.0909090909090912E-2</v>
      </c>
      <c r="AH22" s="42"/>
      <c r="AI22" s="61">
        <v>1</v>
      </c>
      <c r="AJ22" s="72">
        <f t="shared" si="10"/>
        <v>9.0909090909090912E-2</v>
      </c>
      <c r="AK22" s="42"/>
      <c r="AL22" s="61">
        <v>1</v>
      </c>
      <c r="AM22" s="72">
        <f t="shared" si="11"/>
        <v>9.0909090909090912E-2</v>
      </c>
      <c r="AN22" s="42"/>
      <c r="AO22" s="42"/>
      <c r="AP22" s="67">
        <f t="shared" si="13"/>
        <v>12</v>
      </c>
      <c r="AQ22" s="69">
        <f t="shared" si="12"/>
        <v>9.0909090909090912E-2</v>
      </c>
      <c r="AR22" s="42"/>
      <c r="AS22" s="42"/>
      <c r="AT22" s="42"/>
      <c r="AU22" s="43"/>
      <c r="AV22" s="43"/>
      <c r="AW22" s="43"/>
      <c r="AX22" s="43"/>
      <c r="AY22" s="43"/>
      <c r="AZ22" s="43"/>
      <c r="BA22" s="43"/>
      <c r="BB22" s="43"/>
      <c r="BC22" s="43"/>
    </row>
    <row r="23" spans="2:69">
      <c r="B23" s="102">
        <v>7699</v>
      </c>
      <c r="C23" s="103" t="s">
        <v>95</v>
      </c>
      <c r="D23" s="2"/>
      <c r="E23" s="64">
        <v>1</v>
      </c>
      <c r="F23" s="72">
        <f t="shared" si="0"/>
        <v>9.0909090909090912E-2</v>
      </c>
      <c r="G23" s="2"/>
      <c r="H23" s="61">
        <v>1</v>
      </c>
      <c r="I23" s="72">
        <f t="shared" si="1"/>
        <v>9.0909090909090912E-2</v>
      </c>
      <c r="J23" s="42"/>
      <c r="K23" s="61">
        <v>1</v>
      </c>
      <c r="L23" s="72">
        <f t="shared" si="2"/>
        <v>9.0909090909090912E-2</v>
      </c>
      <c r="M23" s="42"/>
      <c r="N23" s="61">
        <v>1</v>
      </c>
      <c r="O23" s="72">
        <f t="shared" si="3"/>
        <v>9.0909090909090912E-2</v>
      </c>
      <c r="P23" s="42"/>
      <c r="Q23" s="61">
        <v>1</v>
      </c>
      <c r="R23" s="72">
        <f t="shared" si="4"/>
        <v>9.0909090909090912E-2</v>
      </c>
      <c r="S23" s="42"/>
      <c r="T23" s="61">
        <v>1</v>
      </c>
      <c r="U23" s="72">
        <f t="shared" si="5"/>
        <v>9.0909090909090912E-2</v>
      </c>
      <c r="V23" s="42"/>
      <c r="W23" s="61">
        <v>1</v>
      </c>
      <c r="X23" s="72">
        <f t="shared" si="6"/>
        <v>9.0909090909090912E-2</v>
      </c>
      <c r="Y23" s="42"/>
      <c r="Z23" s="61">
        <v>1</v>
      </c>
      <c r="AA23" s="72">
        <f t="shared" si="7"/>
        <v>9.0909090909090912E-2</v>
      </c>
      <c r="AB23" s="42"/>
      <c r="AC23" s="61">
        <v>1</v>
      </c>
      <c r="AD23" s="72">
        <f t="shared" si="8"/>
        <v>9.0909090909090912E-2</v>
      </c>
      <c r="AE23" s="42"/>
      <c r="AF23" s="61">
        <v>1</v>
      </c>
      <c r="AG23" s="72">
        <f t="shared" si="9"/>
        <v>9.0909090909090912E-2</v>
      </c>
      <c r="AH23" s="42"/>
      <c r="AI23" s="61">
        <v>1</v>
      </c>
      <c r="AJ23" s="72">
        <f t="shared" si="10"/>
        <v>9.0909090909090912E-2</v>
      </c>
      <c r="AK23" s="42"/>
      <c r="AL23" s="61">
        <v>1</v>
      </c>
      <c r="AM23" s="72">
        <f t="shared" si="11"/>
        <v>9.0909090909090912E-2</v>
      </c>
      <c r="AN23" s="42"/>
      <c r="AO23" s="42"/>
      <c r="AP23" s="67">
        <f t="shared" si="13"/>
        <v>12</v>
      </c>
      <c r="AQ23" s="69">
        <f t="shared" si="12"/>
        <v>9.0909090909090912E-2</v>
      </c>
      <c r="AR23" s="42"/>
      <c r="AS23" s="42"/>
      <c r="AT23" s="42"/>
      <c r="AU23" s="43"/>
      <c r="AV23" s="43"/>
      <c r="AW23" s="43"/>
      <c r="AX23" s="43"/>
      <c r="AY23" s="43"/>
      <c r="AZ23" s="43"/>
      <c r="BA23" s="43"/>
      <c r="BB23" s="43"/>
      <c r="BC23" s="43"/>
    </row>
    <row r="24" spans="2:69" ht="13" thickBot="1">
      <c r="B24" s="94" t="s">
        <v>0</v>
      </c>
      <c r="C24" s="95"/>
      <c r="D24" s="2"/>
      <c r="E24" s="96" t="s">
        <v>0</v>
      </c>
      <c r="F24" s="97" t="s">
        <v>0</v>
      </c>
      <c r="G24" s="2"/>
      <c r="H24" s="96" t="s">
        <v>0</v>
      </c>
      <c r="I24" s="97" t="s">
        <v>0</v>
      </c>
      <c r="J24" s="2"/>
      <c r="K24" s="96" t="s">
        <v>0</v>
      </c>
      <c r="L24" s="97" t="s">
        <v>0</v>
      </c>
      <c r="M24" s="2"/>
      <c r="N24" s="96" t="s">
        <v>0</v>
      </c>
      <c r="O24" s="97" t="s">
        <v>0</v>
      </c>
      <c r="P24" s="2"/>
      <c r="Q24" s="96" t="s">
        <v>0</v>
      </c>
      <c r="R24" s="97" t="s">
        <v>0</v>
      </c>
      <c r="S24" s="98"/>
      <c r="T24" s="96" t="s">
        <v>0</v>
      </c>
      <c r="U24" s="97" t="s">
        <v>0</v>
      </c>
      <c r="V24" s="2"/>
      <c r="W24" s="96" t="s">
        <v>0</v>
      </c>
      <c r="X24" s="97" t="s">
        <v>0</v>
      </c>
      <c r="Y24" s="2"/>
      <c r="Z24" s="96" t="s">
        <v>0</v>
      </c>
      <c r="AA24" s="97" t="s">
        <v>0</v>
      </c>
      <c r="AB24" s="2"/>
      <c r="AC24" s="96" t="s">
        <v>0</v>
      </c>
      <c r="AD24" s="97" t="s">
        <v>0</v>
      </c>
      <c r="AE24" s="2"/>
      <c r="AF24" s="96" t="s">
        <v>0</v>
      </c>
      <c r="AG24" s="97" t="str">
        <f>+AD24</f>
        <v xml:space="preserve"> </v>
      </c>
      <c r="AH24" s="2"/>
      <c r="AI24" s="96" t="s">
        <v>0</v>
      </c>
      <c r="AJ24" s="97" t="str">
        <f>+AG24</f>
        <v xml:space="preserve"> </v>
      </c>
      <c r="AK24" s="2"/>
      <c r="AL24" s="96" t="s">
        <v>0</v>
      </c>
      <c r="AM24" s="97" t="str">
        <f>+AJ24</f>
        <v xml:space="preserve"> </v>
      </c>
      <c r="AN24" s="2"/>
      <c r="AO24" s="2"/>
      <c r="AP24" s="67" t="s">
        <v>0</v>
      </c>
      <c r="AQ24" s="99" t="s">
        <v>0</v>
      </c>
      <c r="AR24" s="2"/>
      <c r="AS24" s="2"/>
      <c r="AT24" s="2"/>
    </row>
    <row r="25" spans="2:69" ht="14" thickTop="1" thickBot="1">
      <c r="B25" s="46">
        <v>7600</v>
      </c>
      <c r="C25" s="47" t="s">
        <v>96</v>
      </c>
      <c r="D25" s="48"/>
      <c r="E25" s="63">
        <f>SUM(E13:E23)</f>
        <v>11</v>
      </c>
      <c r="F25" s="49">
        <f>SUM(F13:F23)</f>
        <v>1.0000000000000002</v>
      </c>
      <c r="G25" s="48"/>
      <c r="H25" s="63">
        <f>SUM(H13:H23)</f>
        <v>11</v>
      </c>
      <c r="I25" s="49">
        <f>SUM(I13:I23)</f>
        <v>1.0000000000000002</v>
      </c>
      <c r="J25" s="48"/>
      <c r="K25" s="63">
        <f>SUM(K13:K23)</f>
        <v>11</v>
      </c>
      <c r="L25" s="49">
        <f>SUM(L13:L23)</f>
        <v>1.0000000000000002</v>
      </c>
      <c r="M25" s="48"/>
      <c r="N25" s="63">
        <f>SUM(N13:N23)</f>
        <v>11</v>
      </c>
      <c r="O25" s="49">
        <f>SUM(O13:O23)</f>
        <v>1.0000000000000002</v>
      </c>
      <c r="P25" s="48"/>
      <c r="Q25" s="63">
        <f>SUM(Q13:Q23)</f>
        <v>11</v>
      </c>
      <c r="R25" s="49">
        <f>SUM(R13:R23)</f>
        <v>1.0000000000000002</v>
      </c>
      <c r="S25" s="48"/>
      <c r="T25" s="63">
        <f>SUM(T13:T23)</f>
        <v>11</v>
      </c>
      <c r="U25" s="49">
        <f>SUM(U13:U23)</f>
        <v>1.0000000000000002</v>
      </c>
      <c r="V25" s="48"/>
      <c r="W25" s="63">
        <f>SUM(W13:W23)</f>
        <v>11</v>
      </c>
      <c r="X25" s="49">
        <f>SUM(X13:X23)</f>
        <v>1.0000000000000002</v>
      </c>
      <c r="Y25" s="48"/>
      <c r="Z25" s="63">
        <f>SUM(Z13:Z23)</f>
        <v>11</v>
      </c>
      <c r="AA25" s="49">
        <f>SUM(AA13:AA23)</f>
        <v>1.0000000000000002</v>
      </c>
      <c r="AB25" s="48"/>
      <c r="AC25" s="63">
        <f>SUM(AC13:AC23)</f>
        <v>11</v>
      </c>
      <c r="AD25" s="49">
        <f>SUM(AD13:AD23)</f>
        <v>1.0000000000000002</v>
      </c>
      <c r="AE25" s="48"/>
      <c r="AF25" s="63">
        <f>SUM(AF13:AF23)</f>
        <v>11</v>
      </c>
      <c r="AG25" s="49">
        <f>SUM(AG13:AG23)</f>
        <v>1.0000000000000002</v>
      </c>
      <c r="AH25" s="48"/>
      <c r="AI25" s="63">
        <f>SUM(AI13:AI23)</f>
        <v>11</v>
      </c>
      <c r="AJ25" s="49">
        <f>SUM(AJ13:AJ23)</f>
        <v>1.0000000000000002</v>
      </c>
      <c r="AK25" s="48"/>
      <c r="AL25" s="63">
        <f>SUM(AL13:AL23)</f>
        <v>11</v>
      </c>
      <c r="AM25" s="49">
        <f>SUM(AM13:AM23)</f>
        <v>1.0000000000000002</v>
      </c>
      <c r="AN25" s="48"/>
      <c r="AO25" s="48"/>
      <c r="AP25" s="63">
        <f>SUM(AP13:AP23)</f>
        <v>132</v>
      </c>
      <c r="AQ25" s="49">
        <f>SUM(AQ13:AQ23)</f>
        <v>1.0000000000000002</v>
      </c>
      <c r="AR25" s="48"/>
      <c r="AS25" s="48"/>
      <c r="AT25" s="48"/>
      <c r="AU25" s="28"/>
    </row>
    <row r="26" spans="2:69" ht="13" thickTop="1">
      <c r="D26"/>
      <c r="G26"/>
      <c r="J26"/>
      <c r="L26" s="70"/>
      <c r="M26"/>
      <c r="O26" s="70"/>
      <c r="P26"/>
      <c r="R26" s="70"/>
      <c r="S26"/>
      <c r="U26" s="70"/>
      <c r="V26"/>
      <c r="X26" s="70"/>
      <c r="Y26"/>
      <c r="AA26" s="70"/>
      <c r="AB26"/>
      <c r="AD26" s="70"/>
      <c r="AE26"/>
      <c r="AG26" s="70"/>
      <c r="AH26"/>
      <c r="AJ26" s="70"/>
      <c r="AK26"/>
      <c r="AM26" s="70"/>
      <c r="AN26"/>
      <c r="AO26"/>
      <c r="AQ26" s="70"/>
      <c r="AR26"/>
    </row>
    <row r="27" spans="2:69">
      <c r="D27"/>
      <c r="G27"/>
      <c r="J27"/>
      <c r="M27"/>
      <c r="P27"/>
      <c r="R27" s="70"/>
      <c r="S27"/>
      <c r="U27" s="70"/>
      <c r="V27"/>
      <c r="X27" s="70"/>
      <c r="Y27"/>
      <c r="AB27"/>
      <c r="AD27" s="70"/>
      <c r="AE27"/>
      <c r="AG27" s="70"/>
      <c r="AH27"/>
      <c r="AJ27" s="70"/>
      <c r="AK27"/>
      <c r="AM27" s="70"/>
      <c r="AN27"/>
      <c r="AO27"/>
      <c r="AR27"/>
    </row>
    <row r="28" spans="2:69">
      <c r="D28"/>
      <c r="G28"/>
      <c r="J28"/>
      <c r="M28"/>
      <c r="P28"/>
      <c r="S28"/>
      <c r="U28" s="70"/>
      <c r="V28"/>
      <c r="Y28"/>
      <c r="AB28"/>
      <c r="AE28"/>
      <c r="AG28" s="70"/>
      <c r="AH28"/>
      <c r="AJ28" s="70"/>
      <c r="AK28"/>
      <c r="AM28" s="70"/>
      <c r="AN28"/>
      <c r="AO28"/>
      <c r="AR28"/>
    </row>
    <row r="29" spans="2:69">
      <c r="C29" t="s">
        <v>0</v>
      </c>
      <c r="D29"/>
      <c r="E29" t="s">
        <v>0</v>
      </c>
      <c r="G29" t="s">
        <v>0</v>
      </c>
      <c r="H29" t="s">
        <v>0</v>
      </c>
      <c r="J29"/>
      <c r="M29"/>
      <c r="P29"/>
      <c r="S29"/>
      <c r="U29" s="70"/>
      <c r="V29"/>
      <c r="Y29"/>
      <c r="AB29"/>
      <c r="AE29"/>
      <c r="AG29" s="70"/>
      <c r="AH29"/>
      <c r="AJ29" s="70"/>
      <c r="AK29"/>
      <c r="AM29" s="70"/>
      <c r="AN29"/>
      <c r="AO29"/>
      <c r="AR29"/>
    </row>
    <row r="30" spans="2:69">
      <c r="D30"/>
      <c r="G30"/>
      <c r="H30" t="s">
        <v>0</v>
      </c>
      <c r="J30"/>
      <c r="M30"/>
      <c r="P30"/>
      <c r="S30"/>
      <c r="V30"/>
      <c r="Y30"/>
      <c r="AB30"/>
      <c r="AE30"/>
      <c r="AG30" s="70"/>
      <c r="AH30"/>
      <c r="AJ30" s="70"/>
      <c r="AK30"/>
      <c r="AM30" s="70"/>
      <c r="AN30"/>
      <c r="AO30"/>
      <c r="AR30"/>
    </row>
    <row r="31" spans="2:69">
      <c r="D31"/>
      <c r="G31"/>
      <c r="H31" t="s">
        <v>0</v>
      </c>
      <c r="J31"/>
      <c r="M31"/>
      <c r="P31"/>
      <c r="S31"/>
      <c r="V31"/>
      <c r="Y31"/>
      <c r="AB31"/>
      <c r="AE31"/>
      <c r="AH31"/>
      <c r="AK31"/>
      <c r="AM31" s="70"/>
      <c r="AN31"/>
      <c r="AO31"/>
      <c r="AR31"/>
    </row>
    <row r="32" spans="2:69">
      <c r="D32"/>
      <c r="G32"/>
      <c r="H32" t="s">
        <v>0</v>
      </c>
      <c r="J32"/>
      <c r="M32"/>
      <c r="P32"/>
      <c r="S32"/>
      <c r="V32"/>
      <c r="Y32"/>
      <c r="AB32"/>
      <c r="AE32"/>
      <c r="AH32"/>
      <c r="AK32"/>
      <c r="AN32"/>
      <c r="AO32"/>
      <c r="AR32"/>
      <c r="BB32" s="7"/>
      <c r="BC32" s="7"/>
      <c r="BD32" s="7"/>
      <c r="BE32" s="7"/>
      <c r="BF32" s="7"/>
      <c r="BG32" s="7"/>
      <c r="BH32" s="7"/>
      <c r="BI32" s="7"/>
      <c r="BJ32" s="7"/>
      <c r="BK32" s="7"/>
      <c r="BL32" s="7"/>
      <c r="BM32" s="7"/>
      <c r="BN32" s="7"/>
      <c r="BO32" s="7"/>
      <c r="BP32" s="7"/>
      <c r="BQ32" s="7"/>
    </row>
    <row r="33" spans="2:46">
      <c r="D33"/>
      <c r="G33"/>
      <c r="H33" t="s">
        <v>0</v>
      </c>
      <c r="J33"/>
      <c r="M33"/>
      <c r="P33"/>
      <c r="S33"/>
      <c r="V33"/>
      <c r="Y33"/>
      <c r="AB33"/>
      <c r="AE33"/>
      <c r="AH33"/>
      <c r="AK33"/>
      <c r="AN33"/>
      <c r="AO33"/>
      <c r="AR33"/>
    </row>
    <row r="34" spans="2:46">
      <c r="D34"/>
      <c r="G34"/>
      <c r="H34" t="s">
        <v>0</v>
      </c>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D42"/>
      <c r="G42"/>
      <c r="J42"/>
      <c r="M42"/>
      <c r="P42"/>
      <c r="S42"/>
      <c r="V42"/>
      <c r="Y42"/>
      <c r="AB42"/>
      <c r="AE42"/>
      <c r="AH42"/>
      <c r="AK42"/>
      <c r="AN42"/>
      <c r="AO42"/>
      <c r="AR42"/>
    </row>
    <row r="43" spans="2:46">
      <c r="D43"/>
      <c r="G43"/>
      <c r="J43"/>
      <c r="M43"/>
      <c r="P43"/>
      <c r="S43"/>
      <c r="V43"/>
      <c r="Y43"/>
      <c r="AB43"/>
      <c r="AE43"/>
      <c r="AH43"/>
      <c r="AK43"/>
      <c r="AN43"/>
      <c r="AO43"/>
      <c r="AR43"/>
    </row>
    <row r="44" spans="2:46">
      <c r="B44" s="50"/>
      <c r="C44" s="50"/>
      <c r="D44" s="2"/>
      <c r="E44" s="50"/>
      <c r="F44" s="50"/>
      <c r="G44" s="2"/>
      <c r="H44" s="51"/>
      <c r="I44" s="50"/>
      <c r="J44" s="2"/>
      <c r="K44" s="50"/>
      <c r="L44" s="50"/>
      <c r="M44" s="2"/>
      <c r="N44" s="50"/>
      <c r="O44" s="50"/>
      <c r="P44" s="2"/>
      <c r="Q44" s="50"/>
      <c r="R44" s="50"/>
      <c r="S44" s="2"/>
      <c r="T44" s="50"/>
      <c r="U44" s="50"/>
      <c r="V44" s="2"/>
      <c r="W44" s="50"/>
      <c r="X44" s="50"/>
      <c r="Y44" s="2"/>
      <c r="Z44" s="50"/>
      <c r="AA44" s="50"/>
      <c r="AB44" s="2"/>
      <c r="AC44" s="50"/>
      <c r="AD44" s="50"/>
      <c r="AE44" s="2"/>
      <c r="AF44" s="50"/>
      <c r="AG44" s="50"/>
      <c r="AH44" s="2"/>
      <c r="AI44" s="50"/>
      <c r="AJ44" s="50"/>
      <c r="AK44" s="2"/>
      <c r="AL44" s="50"/>
      <c r="AM44" s="50"/>
      <c r="AN44" s="2"/>
      <c r="AO44" s="2"/>
      <c r="AP44" s="50"/>
      <c r="AQ44" s="50"/>
      <c r="AR44" s="2"/>
      <c r="AS44" s="50"/>
      <c r="AT44"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A1:BQ42"/>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66406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1:56" ht="13" thickBot="1">
      <c r="A1" t="s">
        <v>0</v>
      </c>
    </row>
    <row r="2" spans="1:56" ht="13" thickTop="1">
      <c r="B2" s="122" t="str">
        <f>+'Total des coûts d''exploitation'!B2:C2</f>
        <v>Restaurant Le 755 cuisine_monde</v>
      </c>
      <c r="C2" s="123"/>
      <c r="AR2" s="2"/>
      <c r="AS2" s="2"/>
      <c r="AT2" s="2"/>
    </row>
    <row r="3" spans="1:56">
      <c r="B3" s="124" t="str">
        <f>+'Total des coûts d''exploitation'!B3:C3</f>
        <v>Budget d’exploitation pour l’année 2017</v>
      </c>
      <c r="C3" s="125"/>
      <c r="AR3" s="2"/>
      <c r="AS3" s="2"/>
      <c r="AT3" s="2"/>
    </row>
    <row r="4" spans="1:56" ht="13" thickBot="1">
      <c r="B4" s="126" t="str">
        <f>+'Total des coûts d''exploitation'!B4:C4</f>
        <v>Calendrier du 1er janvier 2017 au 31 décembre 2017</v>
      </c>
      <c r="C4" s="127"/>
      <c r="AR4" s="2"/>
      <c r="AS4" s="2"/>
      <c r="AT4" s="2"/>
    </row>
    <row r="5" spans="1:56" ht="14" thickTop="1" thickBot="1">
      <c r="D5"/>
      <c r="AR5" s="2"/>
      <c r="AS5" s="2"/>
      <c r="AT5" s="2"/>
    </row>
    <row r="6" spans="1:56" ht="13" thickTop="1">
      <c r="B6" s="3"/>
      <c r="C6" s="4" t="str">
        <f>+'Total des coûts d''exploitation'!C6</f>
        <v>Nombre de places</v>
      </c>
      <c r="D6"/>
      <c r="E6" s="5" t="str">
        <f>+'Total des coûts d''exploitation'!E6</f>
        <v>Coût / place / jour</v>
      </c>
      <c r="F6" s="6">
        <f>+E23/$C$7/31</f>
        <v>2.9032258064516127E-3</v>
      </c>
      <c r="G6" s="7"/>
      <c r="H6" s="5" t="str">
        <f>+E6</f>
        <v>Coût / place / jour</v>
      </c>
      <c r="I6" s="6">
        <f>+H23/$C$7/28</f>
        <v>3.2142857142857142E-3</v>
      </c>
      <c r="J6" s="7"/>
      <c r="K6" s="5" t="str">
        <f>+H6</f>
        <v>Coût / place / jour</v>
      </c>
      <c r="L6" s="6">
        <f>+K23/$C$7/31</f>
        <v>2.9032258064516127E-3</v>
      </c>
      <c r="M6" s="7"/>
      <c r="N6" s="5" t="str">
        <f>+K6</f>
        <v>Coût / place / jour</v>
      </c>
      <c r="O6" s="6">
        <f>+N23/$C$7/30</f>
        <v>3.0000000000000001E-3</v>
      </c>
      <c r="P6" s="8"/>
      <c r="Q6" s="5" t="str">
        <f>+N6</f>
        <v>Coût / place / jour</v>
      </c>
      <c r="R6" s="6">
        <f>+Q23/$C$7/31</f>
        <v>2.9032258064516127E-3</v>
      </c>
      <c r="S6" s="8"/>
      <c r="T6" s="5" t="str">
        <f>+Q6</f>
        <v>Coût / place / jour</v>
      </c>
      <c r="U6" s="6">
        <f>+T23/$C$7/30</f>
        <v>3.0000000000000001E-3</v>
      </c>
      <c r="V6" s="7"/>
      <c r="W6" s="5" t="str">
        <f>+T6</f>
        <v>Coût / place / jour</v>
      </c>
      <c r="X6" s="6">
        <f>+W23/$C$7/31</f>
        <v>2.9032258064516127E-3</v>
      </c>
      <c r="Y6" s="7"/>
      <c r="Z6" s="5" t="str">
        <f>+W6</f>
        <v>Coût / place / jour</v>
      </c>
      <c r="AA6" s="6">
        <f>+Z23/$C$7/31</f>
        <v>2.9032258064516127E-3</v>
      </c>
      <c r="AB6" s="7"/>
      <c r="AC6" s="5" t="str">
        <f>+Z6</f>
        <v>Coût / place / jour</v>
      </c>
      <c r="AD6" s="6">
        <f>+AC23/$C$7/30</f>
        <v>3.0000000000000001E-3</v>
      </c>
      <c r="AE6" s="7"/>
      <c r="AF6" s="5" t="str">
        <f>+AC6</f>
        <v>Coût / place / jour</v>
      </c>
      <c r="AG6" s="6">
        <f>+AF23/$C$7/31</f>
        <v>2.9032258064516127E-3</v>
      </c>
      <c r="AH6" s="7"/>
      <c r="AI6" s="5" t="str">
        <f>+AF6</f>
        <v>Coût / place / jour</v>
      </c>
      <c r="AJ6" s="6">
        <f>+AI23/$C$7/30</f>
        <v>3.0000000000000001E-3</v>
      </c>
      <c r="AK6" s="9"/>
      <c r="AL6" s="5" t="str">
        <f>+AI6</f>
        <v>Coût / place / jour</v>
      </c>
      <c r="AM6" s="6">
        <f>+AL23/$C$7/31</f>
        <v>2.9032258064516127E-3</v>
      </c>
      <c r="AN6" s="7"/>
      <c r="AO6" s="7"/>
      <c r="AP6" s="10" t="str">
        <f>+AL6</f>
        <v>Coût / place / jour</v>
      </c>
      <c r="AQ6" s="11">
        <f>+AP23/$C$7/365</f>
        <v>2.9589041095890414E-3</v>
      </c>
      <c r="AR6" s="2"/>
      <c r="AS6" s="2"/>
      <c r="AT6" s="2"/>
    </row>
    <row r="7" spans="1:56">
      <c r="B7" s="12"/>
      <c r="C7" s="13">
        <f>+'Total des coûts d''exploitation'!C7</f>
        <v>100</v>
      </c>
      <c r="D7"/>
      <c r="E7" s="18">
        <f>+E23/$AP23</f>
        <v>8.3333333333333329E-2</v>
      </c>
      <c r="F7" s="14"/>
      <c r="G7"/>
      <c r="H7" s="18">
        <f>+H23/$AP23</f>
        <v>8.3333333333333329E-2</v>
      </c>
      <c r="I7" s="14"/>
      <c r="J7"/>
      <c r="K7" s="18">
        <f>+K23/$AP23</f>
        <v>8.3333333333333329E-2</v>
      </c>
      <c r="L7" s="19"/>
      <c r="M7"/>
      <c r="N7" s="18">
        <f>+N23/$AP23</f>
        <v>8.3333333333333329E-2</v>
      </c>
      <c r="O7" s="19"/>
      <c r="P7" s="15"/>
      <c r="Q7" s="18">
        <f>+Q23/$AP23</f>
        <v>8.3333333333333329E-2</v>
      </c>
      <c r="R7" s="19"/>
      <c r="S7" s="15"/>
      <c r="T7" s="18">
        <f>+T23/$AP23</f>
        <v>8.3333333333333329E-2</v>
      </c>
      <c r="U7" s="19"/>
      <c r="V7"/>
      <c r="W7" s="18">
        <f>+W23/$AP23</f>
        <v>8.3333333333333329E-2</v>
      </c>
      <c r="X7" s="19"/>
      <c r="Y7"/>
      <c r="Z7" s="18">
        <f>+Z23/$AP23</f>
        <v>8.3333333333333329E-2</v>
      </c>
      <c r="AA7" s="19"/>
      <c r="AB7"/>
      <c r="AC7" s="18">
        <f>+AC23/$AP23</f>
        <v>8.3333333333333329E-2</v>
      </c>
      <c r="AD7" s="19"/>
      <c r="AE7"/>
      <c r="AF7" s="18">
        <f>+AF23/$AP23</f>
        <v>8.3333333333333329E-2</v>
      </c>
      <c r="AG7" s="19"/>
      <c r="AH7"/>
      <c r="AI7" s="18">
        <f>+AI23/$AP23</f>
        <v>8.3333333333333329E-2</v>
      </c>
      <c r="AJ7" s="19"/>
      <c r="AK7" s="16"/>
      <c r="AL7" s="18">
        <f>+AL23/$AP23</f>
        <v>8.3333333333333329E-2</v>
      </c>
      <c r="AM7" s="19"/>
      <c r="AN7"/>
      <c r="AO7"/>
      <c r="AP7" s="24">
        <f>+AP23/$AP23</f>
        <v>1</v>
      </c>
      <c r="AQ7" s="17" t="str">
        <f>+'Total des coûts d''exploitation'!AQ7</f>
        <v>365 jours</v>
      </c>
      <c r="AR7" s="2"/>
      <c r="AS7" s="2"/>
      <c r="AT7" s="2"/>
    </row>
    <row r="8" spans="1:56">
      <c r="B8" s="12"/>
      <c r="C8" s="13">
        <f>+'Total des coûts d''exploitation'!C8</f>
        <v>1</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7" t="str">
        <f>+'Total des coûts d''exploitation'!AP8</f>
        <v>Total</v>
      </c>
      <c r="AQ8" s="13" t="str">
        <f>AM8</f>
        <v>(%)</v>
      </c>
      <c r="AR8" s="2"/>
      <c r="AS8" s="2"/>
      <c r="AT8" s="2"/>
    </row>
    <row r="9" spans="1:56" ht="13" thickBot="1">
      <c r="B9" s="53"/>
      <c r="C9" s="54">
        <f>AP23/$C$7</f>
        <v>1.08</v>
      </c>
      <c r="D9"/>
      <c r="E9" s="74" t="str">
        <f>+'Total des coûts d''exploitation'!E9</f>
        <v>Janvier 2017</v>
      </c>
      <c r="F9" s="108"/>
      <c r="G9" s="109"/>
      <c r="H9" s="75" t="str">
        <f>+'Total des coûts d''exploitation'!H9</f>
        <v>Février 2017</v>
      </c>
      <c r="I9" s="110"/>
      <c r="J9" s="109"/>
      <c r="K9" s="75" t="str">
        <f>+'Total des coûts d''exploitation'!K9</f>
        <v>Mars 2017</v>
      </c>
      <c r="L9" s="110"/>
      <c r="M9" s="109"/>
      <c r="N9" s="74" t="str">
        <f>+'Total des coûts d''exploitation'!N9</f>
        <v>Avril 2017</v>
      </c>
      <c r="O9" s="108"/>
      <c r="P9" s="111"/>
      <c r="Q9" s="74" t="str">
        <f>+'Total des coûts d''exploitation'!Q9</f>
        <v>Mai 2017</v>
      </c>
      <c r="R9" s="108"/>
      <c r="S9" s="111"/>
      <c r="T9" s="75" t="str">
        <f>+'Total des coûts d''exploitation'!T9</f>
        <v>Juin 2017</v>
      </c>
      <c r="U9" s="110"/>
      <c r="V9" s="109"/>
      <c r="W9" s="75" t="str">
        <f>+'Total des coûts d''exploitation'!W9</f>
        <v>Juillet 2017</v>
      </c>
      <c r="X9" s="110"/>
      <c r="Y9" s="109"/>
      <c r="Z9" s="75" t="str">
        <f>+'Total des coûts d''exploitation'!Z9</f>
        <v>Août 2017</v>
      </c>
      <c r="AA9" s="110"/>
      <c r="AB9" s="109"/>
      <c r="AC9" s="75" t="str">
        <f>+'Total des coûts d''exploitation'!AC9</f>
        <v>Septembre 2017</v>
      </c>
      <c r="AD9" s="110"/>
      <c r="AE9" s="109"/>
      <c r="AF9" s="75" t="str">
        <f>+'Total des coûts d''exploitation'!AF9</f>
        <v>Octobre 2017</v>
      </c>
      <c r="AG9" s="110"/>
      <c r="AH9" s="109"/>
      <c r="AI9" s="75" t="str">
        <f>+'Total des coûts d''exploitation'!AI9</f>
        <v>Novembre 2017</v>
      </c>
      <c r="AJ9" s="110"/>
      <c r="AK9" s="112"/>
      <c r="AL9" s="75" t="str">
        <f>+'Total des coûts d''exploitation'!AL9</f>
        <v>Décembre 2017</v>
      </c>
      <c r="AM9" s="110"/>
      <c r="AN9" s="109"/>
      <c r="AO9" s="109"/>
      <c r="AP9" s="81" t="str">
        <f>+'Total des coûts d''exploitation'!AP9</f>
        <v>Année 2017</v>
      </c>
      <c r="AQ9" s="113"/>
      <c r="AR9" s="114"/>
      <c r="AS9" s="83"/>
      <c r="AT9" s="84"/>
      <c r="AU9" s="85"/>
      <c r="AV9" s="85"/>
      <c r="AW9" s="85"/>
      <c r="AX9" s="85"/>
      <c r="AY9" s="85"/>
      <c r="AZ9" s="85"/>
    </row>
    <row r="10" spans="1:56" ht="14" thickTop="1" thickBot="1">
      <c r="D10" s="28"/>
      <c r="G10" s="30"/>
      <c r="J10" s="30"/>
      <c r="M10" s="30"/>
      <c r="P10" s="31"/>
      <c r="S10" s="31"/>
      <c r="V10" s="30"/>
      <c r="Y10" s="32"/>
      <c r="AB10" s="30"/>
      <c r="AE10" s="30"/>
      <c r="AH10" s="30"/>
      <c r="AK10" s="33"/>
      <c r="AN10" s="30"/>
      <c r="AO10" s="30"/>
      <c r="AR10" s="34"/>
      <c r="AS10" s="34"/>
      <c r="AT10" s="34"/>
    </row>
    <row r="11" spans="1:56" ht="13" thickTop="1">
      <c r="B11" s="56"/>
      <c r="C11" s="57" t="s">
        <v>58</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1: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1:56">
      <c r="B13" s="92">
        <v>7705</v>
      </c>
      <c r="C13" s="36" t="s">
        <v>97</v>
      </c>
      <c r="D13" s="2"/>
      <c r="E13" s="64">
        <v>1</v>
      </c>
      <c r="F13" s="71">
        <f t="shared" ref="F13:F21" si="0">E13/E$23</f>
        <v>0.1111111111111111</v>
      </c>
      <c r="G13" s="2"/>
      <c r="H13" s="61">
        <v>1</v>
      </c>
      <c r="I13" s="71">
        <f t="shared" ref="I13:I21" si="1">H13/H$23</f>
        <v>0.1111111111111111</v>
      </c>
      <c r="J13" s="42"/>
      <c r="K13" s="61">
        <v>1</v>
      </c>
      <c r="L13" s="71">
        <f t="shared" ref="L13:L21" si="2">K13/K$23</f>
        <v>0.1111111111111111</v>
      </c>
      <c r="M13" s="42"/>
      <c r="N13" s="61">
        <v>1</v>
      </c>
      <c r="O13" s="71">
        <f t="shared" ref="O13:O21" si="3">N13/N$23</f>
        <v>0.1111111111111111</v>
      </c>
      <c r="P13" s="42"/>
      <c r="Q13" s="61">
        <v>1</v>
      </c>
      <c r="R13" s="71">
        <f t="shared" ref="R13:R21" si="4">Q13/Q$23</f>
        <v>0.1111111111111111</v>
      </c>
      <c r="S13" s="42"/>
      <c r="T13" s="61">
        <v>1</v>
      </c>
      <c r="U13" s="71">
        <f t="shared" ref="U13:U21" si="5">T13/T$23</f>
        <v>0.1111111111111111</v>
      </c>
      <c r="V13" s="42"/>
      <c r="W13" s="61">
        <v>1</v>
      </c>
      <c r="X13" s="71">
        <f t="shared" ref="X13:X21" si="6">W13/W$23</f>
        <v>0.1111111111111111</v>
      </c>
      <c r="Y13" s="42"/>
      <c r="Z13" s="61">
        <v>1</v>
      </c>
      <c r="AA13" s="71">
        <f t="shared" ref="AA13:AA21" si="7">Z13/Z$23</f>
        <v>0.1111111111111111</v>
      </c>
      <c r="AB13" s="42"/>
      <c r="AC13" s="61">
        <v>1</v>
      </c>
      <c r="AD13" s="71">
        <f t="shared" ref="AD13:AD21" si="8">AC13/AC$23</f>
        <v>0.1111111111111111</v>
      </c>
      <c r="AE13" s="42"/>
      <c r="AF13" s="61">
        <v>1</v>
      </c>
      <c r="AG13" s="71">
        <f t="shared" ref="AG13:AG21" si="9">AF13/AF$23</f>
        <v>0.1111111111111111</v>
      </c>
      <c r="AH13" s="42"/>
      <c r="AI13" s="61">
        <v>1</v>
      </c>
      <c r="AJ13" s="71">
        <f t="shared" ref="AJ13:AJ21" si="10">AI13/AI$23</f>
        <v>0.1111111111111111</v>
      </c>
      <c r="AK13" s="42"/>
      <c r="AL13" s="61">
        <v>1</v>
      </c>
      <c r="AM13" s="71">
        <f t="shared" ref="AM13:AM21" si="11">AL13/AL$23</f>
        <v>0.1111111111111111</v>
      </c>
      <c r="AN13" s="42"/>
      <c r="AO13" s="42"/>
      <c r="AP13" s="67">
        <f>SUM(+$AL13+$AI13+$AF13+$AC13+$Z13+$W13+$T13+$Q13+$N13+$K13+$H13+$E13)</f>
        <v>12</v>
      </c>
      <c r="AQ13" s="68">
        <f t="shared" ref="AQ13:AQ21" si="12">AP13/AP$23</f>
        <v>0.1111111111111111</v>
      </c>
      <c r="AR13" s="42"/>
      <c r="AS13" s="42"/>
      <c r="AT13" s="42"/>
      <c r="AU13" s="43"/>
      <c r="AV13" s="43"/>
      <c r="AW13" s="43"/>
      <c r="AX13" s="43"/>
      <c r="AY13" s="43"/>
      <c r="AZ13" s="43"/>
      <c r="BA13" s="43"/>
      <c r="BB13" s="43"/>
      <c r="BC13" s="43"/>
    </row>
    <row r="14" spans="1:56">
      <c r="B14" s="92">
        <v>7710</v>
      </c>
      <c r="C14" s="36" t="s">
        <v>98</v>
      </c>
      <c r="D14" s="2"/>
      <c r="E14" s="65">
        <v>1</v>
      </c>
      <c r="F14" s="72">
        <f t="shared" si="0"/>
        <v>0.1111111111111111</v>
      </c>
      <c r="G14" s="2"/>
      <c r="H14" s="62">
        <v>1</v>
      </c>
      <c r="I14" s="72">
        <f t="shared" si="1"/>
        <v>0.1111111111111111</v>
      </c>
      <c r="J14" s="42"/>
      <c r="K14" s="62">
        <v>1</v>
      </c>
      <c r="L14" s="72">
        <f t="shared" si="2"/>
        <v>0.1111111111111111</v>
      </c>
      <c r="M14" s="42"/>
      <c r="N14" s="62">
        <v>1</v>
      </c>
      <c r="O14" s="72">
        <f t="shared" si="3"/>
        <v>0.1111111111111111</v>
      </c>
      <c r="P14" s="42"/>
      <c r="Q14" s="62">
        <v>1</v>
      </c>
      <c r="R14" s="72">
        <f t="shared" si="4"/>
        <v>0.1111111111111111</v>
      </c>
      <c r="S14" s="42"/>
      <c r="T14" s="62">
        <v>1</v>
      </c>
      <c r="U14" s="72">
        <f t="shared" si="5"/>
        <v>0.1111111111111111</v>
      </c>
      <c r="V14" s="42"/>
      <c r="W14" s="62">
        <v>1</v>
      </c>
      <c r="X14" s="72">
        <f t="shared" si="6"/>
        <v>0.1111111111111111</v>
      </c>
      <c r="Y14" s="42"/>
      <c r="Z14" s="62">
        <v>1</v>
      </c>
      <c r="AA14" s="72">
        <f t="shared" si="7"/>
        <v>0.1111111111111111</v>
      </c>
      <c r="AB14" s="42"/>
      <c r="AC14" s="62">
        <v>1</v>
      </c>
      <c r="AD14" s="72">
        <f t="shared" si="8"/>
        <v>0.1111111111111111</v>
      </c>
      <c r="AE14" s="42"/>
      <c r="AF14" s="62">
        <v>1</v>
      </c>
      <c r="AG14" s="72">
        <f t="shared" si="9"/>
        <v>0.1111111111111111</v>
      </c>
      <c r="AH14" s="42"/>
      <c r="AI14" s="62">
        <v>1</v>
      </c>
      <c r="AJ14" s="72">
        <f t="shared" si="10"/>
        <v>0.1111111111111111</v>
      </c>
      <c r="AK14" s="42"/>
      <c r="AL14" s="62">
        <v>1</v>
      </c>
      <c r="AM14" s="72">
        <f t="shared" si="11"/>
        <v>0.1111111111111111</v>
      </c>
      <c r="AN14" s="42"/>
      <c r="AO14" s="42"/>
      <c r="AP14" s="67">
        <f>SUM(+$AL14+$AI14+$AF14+$AC14+$Z14+$W14+$T14+$Q14+$N14+$K14+$H14+$E14)</f>
        <v>12</v>
      </c>
      <c r="AQ14" s="69">
        <f t="shared" si="12"/>
        <v>0.1111111111111111</v>
      </c>
      <c r="AR14" s="42"/>
      <c r="AS14" s="42"/>
      <c r="AT14" s="42"/>
      <c r="AU14" s="43"/>
      <c r="AV14" s="43"/>
      <c r="AW14" s="43"/>
      <c r="AX14" s="43"/>
      <c r="AY14" s="43"/>
      <c r="AZ14" s="43"/>
      <c r="BA14" s="43"/>
      <c r="BB14" s="43"/>
      <c r="BC14" s="43"/>
    </row>
    <row r="15" spans="1:56">
      <c r="B15" s="92">
        <v>7715</v>
      </c>
      <c r="C15" s="36" t="s">
        <v>99</v>
      </c>
      <c r="D15" s="2"/>
      <c r="E15" s="64">
        <v>1</v>
      </c>
      <c r="F15" s="72">
        <f t="shared" si="0"/>
        <v>0.1111111111111111</v>
      </c>
      <c r="G15" s="44" t="s">
        <v>0</v>
      </c>
      <c r="H15" s="61">
        <v>1</v>
      </c>
      <c r="I15" s="72">
        <f t="shared" si="1"/>
        <v>0.1111111111111111</v>
      </c>
      <c r="J15" s="42"/>
      <c r="K15" s="61">
        <v>1</v>
      </c>
      <c r="L15" s="72">
        <f t="shared" si="2"/>
        <v>0.1111111111111111</v>
      </c>
      <c r="M15" s="42"/>
      <c r="N15" s="61">
        <v>1</v>
      </c>
      <c r="O15" s="72">
        <f t="shared" si="3"/>
        <v>0.1111111111111111</v>
      </c>
      <c r="P15" s="42"/>
      <c r="Q15" s="61">
        <v>1</v>
      </c>
      <c r="R15" s="72">
        <f t="shared" si="4"/>
        <v>0.1111111111111111</v>
      </c>
      <c r="S15" s="42"/>
      <c r="T15" s="61">
        <v>1</v>
      </c>
      <c r="U15" s="72">
        <f t="shared" si="5"/>
        <v>0.1111111111111111</v>
      </c>
      <c r="V15" s="42"/>
      <c r="W15" s="61">
        <v>1</v>
      </c>
      <c r="X15" s="72">
        <f t="shared" si="6"/>
        <v>0.1111111111111111</v>
      </c>
      <c r="Y15" s="42"/>
      <c r="Z15" s="61">
        <v>1</v>
      </c>
      <c r="AA15" s="72">
        <f t="shared" si="7"/>
        <v>0.1111111111111111</v>
      </c>
      <c r="AB15" s="42"/>
      <c r="AC15" s="61">
        <v>1</v>
      </c>
      <c r="AD15" s="72">
        <f t="shared" si="8"/>
        <v>0.1111111111111111</v>
      </c>
      <c r="AE15" s="42"/>
      <c r="AF15" s="61">
        <v>1</v>
      </c>
      <c r="AG15" s="72">
        <f t="shared" si="9"/>
        <v>0.1111111111111111</v>
      </c>
      <c r="AH15" s="42"/>
      <c r="AI15" s="61">
        <v>1</v>
      </c>
      <c r="AJ15" s="72">
        <f t="shared" si="10"/>
        <v>0.1111111111111111</v>
      </c>
      <c r="AK15" s="42"/>
      <c r="AL15" s="61">
        <v>1</v>
      </c>
      <c r="AM15" s="72">
        <f t="shared" si="11"/>
        <v>0.1111111111111111</v>
      </c>
      <c r="AN15" s="42"/>
      <c r="AO15" s="42"/>
      <c r="AP15" s="67">
        <f t="shared" ref="AP15:AP21" si="13">SUM(+$AL15+$AI15+$AF15+$AC15+$Z15+$W15+$T15+$Q15+$N15+$K15+$H15+$E15)</f>
        <v>12</v>
      </c>
      <c r="AQ15" s="69">
        <f t="shared" si="12"/>
        <v>0.1111111111111111</v>
      </c>
      <c r="AR15" s="42"/>
      <c r="AS15" s="42"/>
      <c r="AT15" s="42"/>
      <c r="AU15" s="43"/>
      <c r="AV15" s="43"/>
      <c r="AW15" s="43"/>
      <c r="AX15" s="43"/>
      <c r="AY15" s="43"/>
      <c r="AZ15" s="43"/>
      <c r="BA15" s="43"/>
      <c r="BB15" s="43"/>
      <c r="BC15" s="43"/>
    </row>
    <row r="16" spans="1:56">
      <c r="B16" s="92">
        <v>7720</v>
      </c>
      <c r="C16" s="36" t="s">
        <v>100</v>
      </c>
      <c r="D16" s="2"/>
      <c r="E16" s="64">
        <v>1</v>
      </c>
      <c r="F16" s="72">
        <f t="shared" si="0"/>
        <v>0.1111111111111111</v>
      </c>
      <c r="G16" s="2"/>
      <c r="H16" s="61">
        <v>1</v>
      </c>
      <c r="I16" s="72">
        <f t="shared" si="1"/>
        <v>0.1111111111111111</v>
      </c>
      <c r="J16" s="42"/>
      <c r="K16" s="61">
        <v>1</v>
      </c>
      <c r="L16" s="72">
        <f t="shared" si="2"/>
        <v>0.1111111111111111</v>
      </c>
      <c r="M16" s="42"/>
      <c r="N16" s="61">
        <v>1</v>
      </c>
      <c r="O16" s="72">
        <f t="shared" si="3"/>
        <v>0.1111111111111111</v>
      </c>
      <c r="P16" s="42"/>
      <c r="Q16" s="61">
        <v>1</v>
      </c>
      <c r="R16" s="72">
        <f t="shared" si="4"/>
        <v>0.1111111111111111</v>
      </c>
      <c r="S16" s="42"/>
      <c r="T16" s="61">
        <v>1</v>
      </c>
      <c r="U16" s="72">
        <f t="shared" si="5"/>
        <v>0.1111111111111111</v>
      </c>
      <c r="V16" s="42"/>
      <c r="W16" s="61">
        <v>1</v>
      </c>
      <c r="X16" s="72">
        <f t="shared" si="6"/>
        <v>0.1111111111111111</v>
      </c>
      <c r="Y16" s="42"/>
      <c r="Z16" s="61">
        <v>1</v>
      </c>
      <c r="AA16" s="72">
        <f t="shared" si="7"/>
        <v>0.1111111111111111</v>
      </c>
      <c r="AB16" s="42"/>
      <c r="AC16" s="61">
        <v>1</v>
      </c>
      <c r="AD16" s="72">
        <f t="shared" si="8"/>
        <v>0.1111111111111111</v>
      </c>
      <c r="AE16" s="42"/>
      <c r="AF16" s="61">
        <v>1</v>
      </c>
      <c r="AG16" s="72">
        <f t="shared" si="9"/>
        <v>0.1111111111111111</v>
      </c>
      <c r="AH16" s="42"/>
      <c r="AI16" s="61">
        <v>1</v>
      </c>
      <c r="AJ16" s="72">
        <f t="shared" si="10"/>
        <v>0.1111111111111111</v>
      </c>
      <c r="AK16" s="42"/>
      <c r="AL16" s="61">
        <v>1</v>
      </c>
      <c r="AM16" s="72">
        <f t="shared" si="11"/>
        <v>0.1111111111111111</v>
      </c>
      <c r="AN16" s="42"/>
      <c r="AO16" s="42"/>
      <c r="AP16" s="67">
        <f t="shared" si="13"/>
        <v>12</v>
      </c>
      <c r="AQ16" s="69">
        <f t="shared" si="12"/>
        <v>0.1111111111111111</v>
      </c>
      <c r="AR16" s="42"/>
      <c r="AS16" s="42"/>
      <c r="AT16" s="42"/>
      <c r="AU16" s="43"/>
      <c r="AV16" s="43"/>
      <c r="AW16" s="43"/>
      <c r="AX16" s="43"/>
      <c r="AY16" s="43"/>
      <c r="AZ16" s="43"/>
      <c r="BA16" s="43"/>
      <c r="BB16" s="43"/>
      <c r="BC16" s="43"/>
    </row>
    <row r="17" spans="2:69">
      <c r="B17" s="92">
        <v>7725</v>
      </c>
      <c r="C17" s="36" t="s">
        <v>101</v>
      </c>
      <c r="D17" s="2"/>
      <c r="E17" s="64">
        <v>1</v>
      </c>
      <c r="F17" s="72">
        <f t="shared" si="0"/>
        <v>0.1111111111111111</v>
      </c>
      <c r="G17" s="2"/>
      <c r="H17" s="61">
        <v>1</v>
      </c>
      <c r="I17" s="72">
        <f t="shared" si="1"/>
        <v>0.1111111111111111</v>
      </c>
      <c r="J17" s="42"/>
      <c r="K17" s="61">
        <v>1</v>
      </c>
      <c r="L17" s="72">
        <f t="shared" si="2"/>
        <v>0.1111111111111111</v>
      </c>
      <c r="M17" s="42"/>
      <c r="N17" s="61">
        <v>1</v>
      </c>
      <c r="O17" s="72">
        <f t="shared" si="3"/>
        <v>0.1111111111111111</v>
      </c>
      <c r="P17" s="42"/>
      <c r="Q17" s="61">
        <v>1</v>
      </c>
      <c r="R17" s="72">
        <f t="shared" si="4"/>
        <v>0.1111111111111111</v>
      </c>
      <c r="S17" s="42"/>
      <c r="T17" s="61">
        <v>1</v>
      </c>
      <c r="U17" s="72">
        <f t="shared" si="5"/>
        <v>0.1111111111111111</v>
      </c>
      <c r="V17" s="42"/>
      <c r="W17" s="61">
        <v>1</v>
      </c>
      <c r="X17" s="72">
        <f t="shared" si="6"/>
        <v>0.1111111111111111</v>
      </c>
      <c r="Y17" s="42"/>
      <c r="Z17" s="61">
        <v>1</v>
      </c>
      <c r="AA17" s="72">
        <f t="shared" si="7"/>
        <v>0.1111111111111111</v>
      </c>
      <c r="AB17" s="42"/>
      <c r="AC17" s="61">
        <v>1</v>
      </c>
      <c r="AD17" s="72">
        <f t="shared" si="8"/>
        <v>0.1111111111111111</v>
      </c>
      <c r="AE17" s="42"/>
      <c r="AF17" s="61">
        <v>1</v>
      </c>
      <c r="AG17" s="72">
        <f t="shared" si="9"/>
        <v>0.1111111111111111</v>
      </c>
      <c r="AH17" s="42"/>
      <c r="AI17" s="61">
        <v>1</v>
      </c>
      <c r="AJ17" s="72">
        <f t="shared" si="10"/>
        <v>0.1111111111111111</v>
      </c>
      <c r="AK17" s="42"/>
      <c r="AL17" s="61">
        <v>1</v>
      </c>
      <c r="AM17" s="72">
        <f t="shared" si="11"/>
        <v>0.1111111111111111</v>
      </c>
      <c r="AN17" s="42"/>
      <c r="AO17" s="42"/>
      <c r="AP17" s="67">
        <f t="shared" si="13"/>
        <v>12</v>
      </c>
      <c r="AQ17" s="69">
        <f t="shared" si="12"/>
        <v>0.1111111111111111</v>
      </c>
      <c r="AR17" s="42"/>
      <c r="AS17" s="42"/>
      <c r="AT17" s="42"/>
      <c r="AU17" s="43"/>
      <c r="AV17" s="43"/>
      <c r="AW17" s="43"/>
      <c r="AX17" s="43"/>
      <c r="AY17" s="43"/>
      <c r="AZ17" s="43"/>
      <c r="BA17" s="43"/>
      <c r="BB17" s="43"/>
      <c r="BC17" s="43"/>
    </row>
    <row r="18" spans="2:69">
      <c r="B18" s="92">
        <v>7730</v>
      </c>
      <c r="C18" s="36" t="s">
        <v>102</v>
      </c>
      <c r="D18" s="2"/>
      <c r="E18" s="64">
        <v>1</v>
      </c>
      <c r="F18" s="72">
        <f t="shared" si="0"/>
        <v>0.1111111111111111</v>
      </c>
      <c r="G18" s="2"/>
      <c r="H18" s="61">
        <v>1</v>
      </c>
      <c r="I18" s="72">
        <f t="shared" si="1"/>
        <v>0.1111111111111111</v>
      </c>
      <c r="J18" s="42"/>
      <c r="K18" s="61">
        <v>1</v>
      </c>
      <c r="L18" s="72">
        <f t="shared" si="2"/>
        <v>0.1111111111111111</v>
      </c>
      <c r="M18" s="42"/>
      <c r="N18" s="61">
        <v>1</v>
      </c>
      <c r="O18" s="72">
        <f t="shared" si="3"/>
        <v>0.1111111111111111</v>
      </c>
      <c r="P18" s="42"/>
      <c r="Q18" s="61">
        <v>1</v>
      </c>
      <c r="R18" s="72">
        <f t="shared" si="4"/>
        <v>0.1111111111111111</v>
      </c>
      <c r="S18" s="42"/>
      <c r="T18" s="61">
        <v>1</v>
      </c>
      <c r="U18" s="72">
        <f t="shared" si="5"/>
        <v>0.1111111111111111</v>
      </c>
      <c r="V18" s="42"/>
      <c r="W18" s="61">
        <v>1</v>
      </c>
      <c r="X18" s="72">
        <f t="shared" si="6"/>
        <v>0.1111111111111111</v>
      </c>
      <c r="Y18" s="42"/>
      <c r="Z18" s="61">
        <v>1</v>
      </c>
      <c r="AA18" s="72">
        <f t="shared" si="7"/>
        <v>0.1111111111111111</v>
      </c>
      <c r="AB18" s="42"/>
      <c r="AC18" s="61">
        <v>1</v>
      </c>
      <c r="AD18" s="72">
        <f t="shared" si="8"/>
        <v>0.1111111111111111</v>
      </c>
      <c r="AE18" s="42"/>
      <c r="AF18" s="61">
        <v>1</v>
      </c>
      <c r="AG18" s="72">
        <f t="shared" si="9"/>
        <v>0.1111111111111111</v>
      </c>
      <c r="AH18" s="42"/>
      <c r="AI18" s="61">
        <v>1</v>
      </c>
      <c r="AJ18" s="72">
        <f t="shared" si="10"/>
        <v>0.1111111111111111</v>
      </c>
      <c r="AK18" s="42"/>
      <c r="AL18" s="61">
        <v>1</v>
      </c>
      <c r="AM18" s="72">
        <f t="shared" si="11"/>
        <v>0.1111111111111111</v>
      </c>
      <c r="AN18" s="42"/>
      <c r="AO18" s="42"/>
      <c r="AP18" s="67">
        <f t="shared" si="13"/>
        <v>12</v>
      </c>
      <c r="AQ18" s="69">
        <f t="shared" si="12"/>
        <v>0.1111111111111111</v>
      </c>
      <c r="AR18" s="42"/>
      <c r="AS18" s="45"/>
      <c r="AT18" s="42"/>
      <c r="AU18" s="43"/>
      <c r="AV18" s="43"/>
      <c r="AW18" s="43"/>
      <c r="AX18" s="43"/>
      <c r="AY18" s="43"/>
      <c r="AZ18" s="43"/>
      <c r="BA18" s="43"/>
      <c r="BB18" s="43"/>
      <c r="BC18" s="43"/>
    </row>
    <row r="19" spans="2:69">
      <c r="B19" s="92">
        <v>7790</v>
      </c>
      <c r="C19" s="36" t="s">
        <v>103</v>
      </c>
      <c r="D19" s="2"/>
      <c r="E19" s="64">
        <v>1</v>
      </c>
      <c r="F19" s="72">
        <f t="shared" si="0"/>
        <v>0.1111111111111111</v>
      </c>
      <c r="G19" s="2"/>
      <c r="H19" s="61">
        <v>1</v>
      </c>
      <c r="I19" s="72">
        <f t="shared" si="1"/>
        <v>0.1111111111111111</v>
      </c>
      <c r="J19" s="42"/>
      <c r="K19" s="61">
        <v>1</v>
      </c>
      <c r="L19" s="72">
        <f t="shared" si="2"/>
        <v>0.1111111111111111</v>
      </c>
      <c r="M19" s="42"/>
      <c r="N19" s="61">
        <v>1</v>
      </c>
      <c r="O19" s="72">
        <f t="shared" si="3"/>
        <v>0.1111111111111111</v>
      </c>
      <c r="P19" s="42"/>
      <c r="Q19" s="61">
        <v>1</v>
      </c>
      <c r="R19" s="72">
        <f t="shared" si="4"/>
        <v>0.1111111111111111</v>
      </c>
      <c r="S19" s="42"/>
      <c r="T19" s="61">
        <v>1</v>
      </c>
      <c r="U19" s="72">
        <f t="shared" si="5"/>
        <v>0.1111111111111111</v>
      </c>
      <c r="V19" s="42"/>
      <c r="W19" s="61">
        <v>1</v>
      </c>
      <c r="X19" s="72">
        <f t="shared" si="6"/>
        <v>0.1111111111111111</v>
      </c>
      <c r="Y19" s="42"/>
      <c r="Z19" s="61">
        <v>1</v>
      </c>
      <c r="AA19" s="72">
        <f t="shared" si="7"/>
        <v>0.1111111111111111</v>
      </c>
      <c r="AB19" s="42"/>
      <c r="AC19" s="61">
        <v>1</v>
      </c>
      <c r="AD19" s="72">
        <f t="shared" si="8"/>
        <v>0.1111111111111111</v>
      </c>
      <c r="AE19" s="42"/>
      <c r="AF19" s="61">
        <v>1</v>
      </c>
      <c r="AG19" s="72">
        <f t="shared" si="9"/>
        <v>0.1111111111111111</v>
      </c>
      <c r="AH19" s="42"/>
      <c r="AI19" s="61">
        <v>1</v>
      </c>
      <c r="AJ19" s="72">
        <f t="shared" si="10"/>
        <v>0.1111111111111111</v>
      </c>
      <c r="AK19" s="42"/>
      <c r="AL19" s="61">
        <v>1</v>
      </c>
      <c r="AM19" s="72">
        <f t="shared" si="11"/>
        <v>0.1111111111111111</v>
      </c>
      <c r="AN19" s="42"/>
      <c r="AO19" s="42"/>
      <c r="AP19" s="67">
        <f t="shared" si="13"/>
        <v>12</v>
      </c>
      <c r="AQ19" s="69">
        <f t="shared" si="12"/>
        <v>0.1111111111111111</v>
      </c>
      <c r="AR19" s="42"/>
      <c r="AS19" s="42"/>
      <c r="AT19" s="42"/>
      <c r="AU19" s="43"/>
      <c r="AV19" s="43"/>
      <c r="AW19" s="43"/>
      <c r="AX19" s="43"/>
      <c r="AY19" s="43"/>
      <c r="AZ19" s="43"/>
      <c r="BA19" s="43"/>
      <c r="BB19" s="43"/>
      <c r="BC19" s="43"/>
    </row>
    <row r="20" spans="2:69">
      <c r="B20" s="92">
        <v>7795</v>
      </c>
      <c r="C20" s="36" t="s">
        <v>104</v>
      </c>
      <c r="D20" s="2"/>
      <c r="E20" s="64">
        <v>1</v>
      </c>
      <c r="F20" s="72">
        <f t="shared" si="0"/>
        <v>0.1111111111111111</v>
      </c>
      <c r="G20" s="2"/>
      <c r="H20" s="61">
        <v>1</v>
      </c>
      <c r="I20" s="72">
        <f t="shared" si="1"/>
        <v>0.1111111111111111</v>
      </c>
      <c r="J20" s="42"/>
      <c r="K20" s="61">
        <v>1</v>
      </c>
      <c r="L20" s="72">
        <f t="shared" si="2"/>
        <v>0.1111111111111111</v>
      </c>
      <c r="M20" s="42"/>
      <c r="N20" s="61">
        <v>1</v>
      </c>
      <c r="O20" s="72">
        <f t="shared" si="3"/>
        <v>0.1111111111111111</v>
      </c>
      <c r="P20" s="42"/>
      <c r="Q20" s="61">
        <v>1</v>
      </c>
      <c r="R20" s="72">
        <f t="shared" si="4"/>
        <v>0.1111111111111111</v>
      </c>
      <c r="S20" s="42"/>
      <c r="T20" s="61">
        <v>1</v>
      </c>
      <c r="U20" s="72">
        <f t="shared" si="5"/>
        <v>0.1111111111111111</v>
      </c>
      <c r="V20" s="42"/>
      <c r="W20" s="61">
        <v>1</v>
      </c>
      <c r="X20" s="72">
        <f t="shared" si="6"/>
        <v>0.1111111111111111</v>
      </c>
      <c r="Y20" s="42"/>
      <c r="Z20" s="61">
        <v>1</v>
      </c>
      <c r="AA20" s="72">
        <f t="shared" si="7"/>
        <v>0.1111111111111111</v>
      </c>
      <c r="AB20" s="42"/>
      <c r="AC20" s="61">
        <v>1</v>
      </c>
      <c r="AD20" s="72">
        <f t="shared" si="8"/>
        <v>0.1111111111111111</v>
      </c>
      <c r="AE20" s="42"/>
      <c r="AF20" s="61">
        <v>1</v>
      </c>
      <c r="AG20" s="72">
        <f t="shared" si="9"/>
        <v>0.1111111111111111</v>
      </c>
      <c r="AH20" s="42"/>
      <c r="AI20" s="61">
        <v>1</v>
      </c>
      <c r="AJ20" s="72">
        <f t="shared" si="10"/>
        <v>0.1111111111111111</v>
      </c>
      <c r="AK20" s="42"/>
      <c r="AL20" s="61">
        <v>1</v>
      </c>
      <c r="AM20" s="72">
        <f t="shared" si="11"/>
        <v>0.1111111111111111</v>
      </c>
      <c r="AN20" s="42"/>
      <c r="AO20" s="42"/>
      <c r="AP20" s="67">
        <f t="shared" si="13"/>
        <v>12</v>
      </c>
      <c r="AQ20" s="69">
        <f t="shared" si="12"/>
        <v>0.1111111111111111</v>
      </c>
      <c r="AR20" s="42"/>
      <c r="AS20" s="42"/>
      <c r="AT20" s="42"/>
      <c r="AU20" s="43"/>
      <c r="AV20" s="43"/>
      <c r="AW20" s="43"/>
      <c r="AX20" s="43"/>
      <c r="AY20" s="43"/>
      <c r="AZ20" s="43"/>
      <c r="BA20" s="43"/>
      <c r="BB20" s="43"/>
      <c r="BC20" s="43"/>
    </row>
    <row r="21" spans="2:69">
      <c r="B21" s="92">
        <v>7799</v>
      </c>
      <c r="C21" s="36" t="s">
        <v>105</v>
      </c>
      <c r="D21" s="2"/>
      <c r="E21" s="64">
        <v>1</v>
      </c>
      <c r="F21" s="72">
        <f t="shared" si="0"/>
        <v>0.1111111111111111</v>
      </c>
      <c r="G21" s="2"/>
      <c r="H21" s="61">
        <v>1</v>
      </c>
      <c r="I21" s="72">
        <f t="shared" si="1"/>
        <v>0.1111111111111111</v>
      </c>
      <c r="J21" s="42"/>
      <c r="K21" s="61">
        <v>1</v>
      </c>
      <c r="L21" s="72">
        <f t="shared" si="2"/>
        <v>0.1111111111111111</v>
      </c>
      <c r="M21" s="42"/>
      <c r="N21" s="61">
        <v>1</v>
      </c>
      <c r="O21" s="72">
        <f t="shared" si="3"/>
        <v>0.1111111111111111</v>
      </c>
      <c r="P21" s="42"/>
      <c r="Q21" s="61">
        <v>1</v>
      </c>
      <c r="R21" s="72">
        <f t="shared" si="4"/>
        <v>0.1111111111111111</v>
      </c>
      <c r="S21" s="42"/>
      <c r="T21" s="61">
        <v>1</v>
      </c>
      <c r="U21" s="72">
        <f t="shared" si="5"/>
        <v>0.1111111111111111</v>
      </c>
      <c r="V21" s="42"/>
      <c r="W21" s="61">
        <v>1</v>
      </c>
      <c r="X21" s="72">
        <f t="shared" si="6"/>
        <v>0.1111111111111111</v>
      </c>
      <c r="Y21" s="42"/>
      <c r="Z21" s="61">
        <v>1</v>
      </c>
      <c r="AA21" s="72">
        <f t="shared" si="7"/>
        <v>0.1111111111111111</v>
      </c>
      <c r="AB21" s="42"/>
      <c r="AC21" s="61">
        <v>1</v>
      </c>
      <c r="AD21" s="72">
        <f t="shared" si="8"/>
        <v>0.1111111111111111</v>
      </c>
      <c r="AE21" s="42"/>
      <c r="AF21" s="61">
        <v>1</v>
      </c>
      <c r="AG21" s="72">
        <f t="shared" si="9"/>
        <v>0.1111111111111111</v>
      </c>
      <c r="AH21" s="42"/>
      <c r="AI21" s="61">
        <v>1</v>
      </c>
      <c r="AJ21" s="72">
        <f t="shared" si="10"/>
        <v>0.1111111111111111</v>
      </c>
      <c r="AK21" s="42"/>
      <c r="AL21" s="61">
        <v>1</v>
      </c>
      <c r="AM21" s="72">
        <f t="shared" si="11"/>
        <v>0.1111111111111111</v>
      </c>
      <c r="AN21" s="42"/>
      <c r="AO21" s="42"/>
      <c r="AP21" s="67">
        <f t="shared" si="13"/>
        <v>12</v>
      </c>
      <c r="AQ21" s="69">
        <f t="shared" si="12"/>
        <v>0.1111111111111111</v>
      </c>
      <c r="AR21" s="42"/>
      <c r="AS21" s="42"/>
      <c r="AT21" s="42"/>
      <c r="AU21" s="43"/>
      <c r="AV21" s="43"/>
      <c r="AW21" s="43"/>
      <c r="AX21" s="43"/>
      <c r="AY21" s="43"/>
      <c r="AZ21" s="43"/>
      <c r="BA21" s="43"/>
      <c r="BB21" s="43"/>
      <c r="BC21" s="43"/>
    </row>
    <row r="22" spans="2:69" ht="13" thickBot="1">
      <c r="B22" s="40"/>
      <c r="C22" s="41"/>
      <c r="D22" s="2"/>
      <c r="E22" s="64"/>
      <c r="F22" s="86"/>
      <c r="G22" s="2"/>
      <c r="H22" s="61"/>
      <c r="I22" s="86"/>
      <c r="J22" s="2"/>
      <c r="K22" s="61"/>
      <c r="L22" s="86"/>
      <c r="M22" s="2"/>
      <c r="N22" s="61"/>
      <c r="O22" s="86"/>
      <c r="P22" s="2"/>
      <c r="Q22" s="61"/>
      <c r="R22" s="86"/>
      <c r="S22" s="2"/>
      <c r="T22" s="61"/>
      <c r="U22" s="86"/>
      <c r="V22" s="2"/>
      <c r="W22" s="61"/>
      <c r="X22" s="86"/>
      <c r="Y22" s="2"/>
      <c r="Z22" s="61"/>
      <c r="AA22" s="86"/>
      <c r="AB22" s="2"/>
      <c r="AC22" s="61"/>
      <c r="AD22" s="86"/>
      <c r="AE22" s="2"/>
      <c r="AF22" s="61"/>
      <c r="AG22" s="86"/>
      <c r="AH22" s="2"/>
      <c r="AI22" s="61"/>
      <c r="AJ22" s="86"/>
      <c r="AK22" s="2"/>
      <c r="AL22" s="61"/>
      <c r="AM22" s="86"/>
      <c r="AN22" s="2"/>
      <c r="AO22" s="2"/>
      <c r="AP22" s="67"/>
      <c r="AQ22" s="87"/>
      <c r="AR22" s="2"/>
      <c r="AS22" s="2"/>
      <c r="AT22" s="2"/>
    </row>
    <row r="23" spans="2:69" ht="14" thickTop="1" thickBot="1">
      <c r="B23" s="46">
        <v>7700</v>
      </c>
      <c r="C23" s="47" t="s">
        <v>141</v>
      </c>
      <c r="D23" s="48"/>
      <c r="E23" s="63">
        <f>SUM(E13:E21)</f>
        <v>9</v>
      </c>
      <c r="F23" s="49">
        <f>SUM(F13:F21)</f>
        <v>1.0000000000000002</v>
      </c>
      <c r="G23" s="48"/>
      <c r="H23" s="63">
        <f>SUM(H13:H21)</f>
        <v>9</v>
      </c>
      <c r="I23" s="49">
        <f>SUM(I13:I21)</f>
        <v>1.0000000000000002</v>
      </c>
      <c r="J23" s="48"/>
      <c r="K23" s="63">
        <f>SUM(K13:K21)</f>
        <v>9</v>
      </c>
      <c r="L23" s="49">
        <f>SUM(L13:L21)</f>
        <v>1.0000000000000002</v>
      </c>
      <c r="M23" s="48"/>
      <c r="N23" s="63">
        <f>SUM(N13:N21)</f>
        <v>9</v>
      </c>
      <c r="O23" s="49">
        <f>SUM(O13:O21)</f>
        <v>1.0000000000000002</v>
      </c>
      <c r="P23" s="48"/>
      <c r="Q23" s="63">
        <f>SUM(Q13:Q21)</f>
        <v>9</v>
      </c>
      <c r="R23" s="49">
        <f>SUM(R13:R21)</f>
        <v>1.0000000000000002</v>
      </c>
      <c r="S23" s="48"/>
      <c r="T23" s="63">
        <f>SUM(T13:T21)</f>
        <v>9</v>
      </c>
      <c r="U23" s="49">
        <f>SUM(U13:U21)</f>
        <v>1.0000000000000002</v>
      </c>
      <c r="V23" s="48"/>
      <c r="W23" s="63">
        <f>SUM(W13:W21)</f>
        <v>9</v>
      </c>
      <c r="X23" s="49">
        <f>SUM(X13:X21)</f>
        <v>1.0000000000000002</v>
      </c>
      <c r="Y23" s="48"/>
      <c r="Z23" s="63">
        <f>SUM(Z13:Z21)</f>
        <v>9</v>
      </c>
      <c r="AA23" s="49">
        <f>SUM(AA13:AA21)</f>
        <v>1.0000000000000002</v>
      </c>
      <c r="AB23" s="48"/>
      <c r="AC23" s="63">
        <f>SUM(AC13:AC21)</f>
        <v>9</v>
      </c>
      <c r="AD23" s="49">
        <f>SUM(AD13:AD21)</f>
        <v>1.0000000000000002</v>
      </c>
      <c r="AE23" s="48"/>
      <c r="AF23" s="63">
        <f>SUM(AF13:AF21)</f>
        <v>9</v>
      </c>
      <c r="AG23" s="49">
        <f>SUM(AG13:AG21)</f>
        <v>1.0000000000000002</v>
      </c>
      <c r="AH23" s="48"/>
      <c r="AI23" s="63">
        <f>SUM(AI13:AI21)</f>
        <v>9</v>
      </c>
      <c r="AJ23" s="49">
        <f>SUM(AJ13:AJ21)</f>
        <v>1.0000000000000002</v>
      </c>
      <c r="AK23" s="48"/>
      <c r="AL23" s="63">
        <f>SUM(AL13:AL21)</f>
        <v>9</v>
      </c>
      <c r="AM23" s="49">
        <f>SUM(AM13:AM21)</f>
        <v>1.0000000000000002</v>
      </c>
      <c r="AN23" s="48"/>
      <c r="AO23" s="48"/>
      <c r="AP23" s="63">
        <f>SUM(AP13:AP21)</f>
        <v>108</v>
      </c>
      <c r="AQ23" s="49">
        <f>SUM(AQ13:AQ21)</f>
        <v>1.0000000000000002</v>
      </c>
      <c r="AR23" s="48"/>
      <c r="AS23" s="48"/>
      <c r="AT23" s="48"/>
      <c r="AU23" s="28"/>
    </row>
    <row r="24" spans="2:69" ht="13" thickTop="1">
      <c r="D24"/>
      <c r="G24"/>
      <c r="J24"/>
      <c r="L24" s="70"/>
      <c r="M24"/>
      <c r="O24" s="70"/>
      <c r="P24"/>
      <c r="R24" s="70"/>
      <c r="S24"/>
      <c r="U24" s="70"/>
      <c r="V24"/>
      <c r="X24" s="70"/>
      <c r="Y24"/>
      <c r="AA24" s="70"/>
      <c r="AB24"/>
      <c r="AD24" s="70"/>
      <c r="AE24"/>
      <c r="AG24" s="70"/>
      <c r="AH24"/>
      <c r="AJ24" s="70"/>
      <c r="AK24"/>
      <c r="AM24" s="70"/>
      <c r="AN24"/>
      <c r="AO24"/>
      <c r="AQ24" s="70"/>
      <c r="AR24"/>
    </row>
    <row r="25" spans="2:69">
      <c r="D25"/>
      <c r="G25"/>
      <c r="J25"/>
      <c r="M25"/>
      <c r="P25"/>
      <c r="R25" s="70"/>
      <c r="S25"/>
      <c r="U25" s="70"/>
      <c r="V25"/>
      <c r="X25" s="70"/>
      <c r="Y25"/>
      <c r="AB25"/>
      <c r="AD25" s="70"/>
      <c r="AE25"/>
      <c r="AG25" s="70"/>
      <c r="AH25"/>
      <c r="AJ25" s="70"/>
      <c r="AK25"/>
      <c r="AM25" s="70"/>
      <c r="AN25"/>
      <c r="AO25"/>
      <c r="AR25"/>
    </row>
    <row r="26" spans="2:69">
      <c r="D26"/>
      <c r="G26"/>
      <c r="J26"/>
      <c r="M26"/>
      <c r="P26"/>
      <c r="S26"/>
      <c r="U26" s="70"/>
      <c r="V26"/>
      <c r="Y26"/>
      <c r="AB26"/>
      <c r="AE26"/>
      <c r="AG26" s="70"/>
      <c r="AH26"/>
      <c r="AJ26" s="70"/>
      <c r="AK26"/>
      <c r="AM26" s="70"/>
      <c r="AN26"/>
      <c r="AO26"/>
      <c r="AR26"/>
    </row>
    <row r="27" spans="2:69">
      <c r="C27" t="s">
        <v>0</v>
      </c>
      <c r="D27"/>
      <c r="E27" t="s">
        <v>0</v>
      </c>
      <c r="G27" t="s">
        <v>0</v>
      </c>
      <c r="H27" t="s">
        <v>0</v>
      </c>
      <c r="J27"/>
      <c r="M27"/>
      <c r="P27"/>
      <c r="S27"/>
      <c r="U27" s="70"/>
      <c r="V27"/>
      <c r="Y27"/>
      <c r="AB27"/>
      <c r="AE27"/>
      <c r="AG27" s="70"/>
      <c r="AH27"/>
      <c r="AJ27" s="70"/>
      <c r="AK27"/>
      <c r="AM27" s="70"/>
      <c r="AN27"/>
      <c r="AO27"/>
      <c r="AR27"/>
    </row>
    <row r="28" spans="2:69">
      <c r="D28"/>
      <c r="G28"/>
      <c r="H28" t="s">
        <v>0</v>
      </c>
      <c r="J28"/>
      <c r="M28"/>
      <c r="P28"/>
      <c r="S28"/>
      <c r="V28"/>
      <c r="Y28"/>
      <c r="AB28"/>
      <c r="AE28"/>
      <c r="AG28" s="70"/>
      <c r="AH28"/>
      <c r="AJ28" s="70"/>
      <c r="AK28"/>
      <c r="AM28" s="70"/>
      <c r="AN28"/>
      <c r="AO28"/>
      <c r="AR28"/>
    </row>
    <row r="29" spans="2:69">
      <c r="D29"/>
      <c r="G29"/>
      <c r="H29" t="s">
        <v>0</v>
      </c>
      <c r="J29"/>
      <c r="M29"/>
      <c r="P29"/>
      <c r="S29"/>
      <c r="V29"/>
      <c r="Y29"/>
      <c r="AB29"/>
      <c r="AE29"/>
      <c r="AH29"/>
      <c r="AK29"/>
      <c r="AM29" s="70"/>
      <c r="AN29"/>
      <c r="AO29"/>
      <c r="AR29"/>
    </row>
    <row r="30" spans="2:69">
      <c r="D30"/>
      <c r="G30"/>
      <c r="H30" t="s">
        <v>0</v>
      </c>
      <c r="J30"/>
      <c r="M30"/>
      <c r="P30"/>
      <c r="S30"/>
      <c r="V30"/>
      <c r="Y30"/>
      <c r="AB30"/>
      <c r="AE30"/>
      <c r="AH30"/>
      <c r="AK30"/>
      <c r="AN30"/>
      <c r="AO30"/>
      <c r="AR30"/>
      <c r="BB30" s="7"/>
      <c r="BC30" s="7"/>
      <c r="BD30" s="7"/>
      <c r="BE30" s="7"/>
      <c r="BF30" s="7"/>
      <c r="BG30" s="7"/>
      <c r="BH30" s="7"/>
      <c r="BI30" s="7"/>
      <c r="BJ30" s="7"/>
      <c r="BK30" s="7"/>
      <c r="BL30" s="7"/>
      <c r="BM30" s="7"/>
      <c r="BN30" s="7"/>
      <c r="BO30" s="7"/>
      <c r="BP30" s="7"/>
      <c r="BQ30" s="7"/>
    </row>
    <row r="31" spans="2:69">
      <c r="D31"/>
      <c r="G31"/>
      <c r="H31" t="s">
        <v>0</v>
      </c>
      <c r="J31"/>
      <c r="M31"/>
      <c r="P31"/>
      <c r="S31"/>
      <c r="V31"/>
      <c r="Y31"/>
      <c r="AB31"/>
      <c r="AE31"/>
      <c r="AH31"/>
      <c r="AK31"/>
      <c r="AN31"/>
      <c r="AO31"/>
      <c r="AR31"/>
    </row>
    <row r="32" spans="2:69">
      <c r="D32"/>
      <c r="G32"/>
      <c r="H32" t="s">
        <v>0</v>
      </c>
      <c r="J32"/>
      <c r="M32"/>
      <c r="P32"/>
      <c r="S32"/>
      <c r="V32"/>
      <c r="Y32"/>
      <c r="AB32"/>
      <c r="AE32"/>
      <c r="AH32"/>
      <c r="AK32"/>
      <c r="AN32"/>
      <c r="AO32"/>
      <c r="AR32"/>
    </row>
    <row r="33" spans="2:46">
      <c r="D33"/>
      <c r="G33"/>
      <c r="J33"/>
      <c r="M33"/>
      <c r="P33"/>
      <c r="S33"/>
      <c r="V33"/>
      <c r="Y33"/>
      <c r="AB33"/>
      <c r="AE33"/>
      <c r="AH33"/>
      <c r="AK33"/>
      <c r="AN33"/>
      <c r="AO33"/>
      <c r="AR33"/>
    </row>
    <row r="34" spans="2:46">
      <c r="D34"/>
      <c r="G34"/>
      <c r="J34"/>
      <c r="M34"/>
      <c r="P34"/>
      <c r="S34"/>
      <c r="V34"/>
      <c r="Y34"/>
      <c r="AB34"/>
      <c r="AE34"/>
      <c r="AH34"/>
      <c r="AK34"/>
      <c r="AN34"/>
      <c r="AO34"/>
      <c r="AR34"/>
    </row>
    <row r="35" spans="2:46">
      <c r="D35"/>
      <c r="G35"/>
      <c r="J35"/>
      <c r="M35"/>
      <c r="P35"/>
      <c r="S35"/>
      <c r="V35"/>
      <c r="Y35"/>
      <c r="AB35"/>
      <c r="AE35"/>
      <c r="AH35"/>
      <c r="AK35"/>
      <c r="AN35"/>
      <c r="AO35"/>
      <c r="AR35"/>
    </row>
    <row r="36" spans="2:46">
      <c r="D36"/>
      <c r="G36"/>
      <c r="J36"/>
      <c r="M36"/>
      <c r="P36"/>
      <c r="S36"/>
      <c r="V36"/>
      <c r="Y36"/>
      <c r="AB36"/>
      <c r="AE36"/>
      <c r="AH36"/>
      <c r="AK36"/>
      <c r="AN36"/>
      <c r="AO36"/>
      <c r="AR36"/>
    </row>
    <row r="37" spans="2:46">
      <c r="D37"/>
      <c r="G37"/>
      <c r="J37"/>
      <c r="M37"/>
      <c r="P37"/>
      <c r="S37"/>
      <c r="V37"/>
      <c r="Y37"/>
      <c r="AB37"/>
      <c r="AE37"/>
      <c r="AH37"/>
      <c r="AK37"/>
      <c r="AN37"/>
      <c r="AO37"/>
      <c r="AR37"/>
    </row>
    <row r="38" spans="2:46">
      <c r="D38"/>
      <c r="G38"/>
      <c r="J38"/>
      <c r="M38"/>
      <c r="P38"/>
      <c r="S38"/>
      <c r="V38"/>
      <c r="Y38"/>
      <c r="AB38"/>
      <c r="AE38"/>
      <c r="AH38"/>
      <c r="AK38"/>
      <c r="AN38"/>
      <c r="AO38"/>
      <c r="AR38"/>
    </row>
    <row r="39" spans="2:46">
      <c r="D39"/>
      <c r="G39"/>
      <c r="J39"/>
      <c r="M39"/>
      <c r="P39"/>
      <c r="S39"/>
      <c r="V39"/>
      <c r="Y39"/>
      <c r="AB39"/>
      <c r="AE39"/>
      <c r="AH39"/>
      <c r="AK39"/>
      <c r="AN39"/>
      <c r="AO39"/>
      <c r="AR39"/>
    </row>
    <row r="40" spans="2:46">
      <c r="D40"/>
      <c r="G40"/>
      <c r="J40"/>
      <c r="M40"/>
      <c r="P40"/>
      <c r="S40"/>
      <c r="V40"/>
      <c r="Y40"/>
      <c r="AB40"/>
      <c r="AE40"/>
      <c r="AH40"/>
      <c r="AK40"/>
      <c r="AN40"/>
      <c r="AO40"/>
      <c r="AR40"/>
    </row>
    <row r="41" spans="2:46">
      <c r="D41"/>
      <c r="G41"/>
      <c r="J41"/>
      <c r="M41"/>
      <c r="P41"/>
      <c r="S41"/>
      <c r="V41"/>
      <c r="Y41"/>
      <c r="AB41"/>
      <c r="AE41"/>
      <c r="AH41"/>
      <c r="AK41"/>
      <c r="AN41"/>
      <c r="AO41"/>
      <c r="AR41"/>
    </row>
    <row r="42" spans="2:46">
      <c r="B42" s="50"/>
      <c r="C42" s="50"/>
      <c r="D42" s="2"/>
      <c r="E42" s="50"/>
      <c r="F42" s="50"/>
      <c r="G42" s="2"/>
      <c r="H42" s="51"/>
      <c r="I42" s="50"/>
      <c r="J42" s="2"/>
      <c r="K42" s="50"/>
      <c r="L42" s="50"/>
      <c r="M42" s="2"/>
      <c r="N42" s="50"/>
      <c r="O42" s="50"/>
      <c r="P42" s="2"/>
      <c r="Q42" s="50"/>
      <c r="R42" s="50"/>
      <c r="S42" s="2"/>
      <c r="T42" s="50"/>
      <c r="U42" s="50"/>
      <c r="V42" s="2"/>
      <c r="W42" s="50"/>
      <c r="X42" s="50"/>
      <c r="Y42" s="2"/>
      <c r="Z42" s="50"/>
      <c r="AA42" s="50"/>
      <c r="AB42" s="2"/>
      <c r="AC42" s="50"/>
      <c r="AD42" s="50"/>
      <c r="AE42" s="2"/>
      <c r="AF42" s="50"/>
      <c r="AG42" s="50"/>
      <c r="AH42" s="2"/>
      <c r="AI42" s="50"/>
      <c r="AJ42" s="50"/>
      <c r="AK42" s="2"/>
      <c r="AL42" s="50"/>
      <c r="AM42" s="50"/>
      <c r="AN42" s="2"/>
      <c r="AO42" s="2"/>
      <c r="AP42" s="50"/>
      <c r="AQ42" s="50"/>
      <c r="AR42" s="2"/>
      <c r="AS42" s="50"/>
      <c r="AT42"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A1:BQ48"/>
  <sheetViews>
    <sheetView zoomScale="125" zoomScaleNormal="125" zoomScalePageLayoutView="125" workbookViewId="0"/>
  </sheetViews>
  <sheetFormatPr baseColWidth="10" defaultRowHeight="12" x14ac:dyDescent="0"/>
  <cols>
    <col min="1" max="1" width="2.1640625" customWidth="1"/>
    <col min="2" max="2" width="5.1640625" customWidth="1"/>
    <col min="3" max="3" width="46.332031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1:56" ht="13" thickBot="1">
      <c r="A1" t="s">
        <v>0</v>
      </c>
    </row>
    <row r="2" spans="1:56" ht="13" thickTop="1">
      <c r="B2" s="122" t="str">
        <f>+'Total des coûts d''exploitation'!B2:C2</f>
        <v>Restaurant Le 755 cuisine_monde</v>
      </c>
      <c r="C2" s="123"/>
      <c r="AR2" s="2"/>
      <c r="AS2" s="2"/>
      <c r="AT2" s="2"/>
    </row>
    <row r="3" spans="1:56">
      <c r="B3" s="124" t="str">
        <f>+'Total des coûts d''exploitation'!B3:C3</f>
        <v>Budget d’exploitation pour l’année 2017</v>
      </c>
      <c r="C3" s="125"/>
      <c r="AR3" s="2"/>
      <c r="AS3" s="2"/>
      <c r="AT3" s="2"/>
    </row>
    <row r="4" spans="1:56" ht="13" thickBot="1">
      <c r="B4" s="126" t="str">
        <f>+'Total des coûts d''exploitation'!B4:C4</f>
        <v>Calendrier du 1er janvier 2017 au 31 décembre 2017</v>
      </c>
      <c r="C4" s="127"/>
      <c r="AR4" s="2"/>
      <c r="AS4" s="2"/>
      <c r="AT4" s="2"/>
    </row>
    <row r="5" spans="1:56" ht="14" thickTop="1" thickBot="1">
      <c r="D5"/>
      <c r="AR5" s="2"/>
      <c r="AS5" s="2"/>
      <c r="AT5" s="2"/>
    </row>
    <row r="6" spans="1:56" ht="13" thickTop="1">
      <c r="B6" s="3"/>
      <c r="C6" s="4" t="str">
        <f>+'Total des coûts d''exploitation'!C6</f>
        <v>Nombre de places</v>
      </c>
      <c r="D6"/>
      <c r="E6" s="5" t="str">
        <f>+'Total des coûts d''exploitation'!E6</f>
        <v>Coût / place / jour</v>
      </c>
      <c r="F6" s="6">
        <f>+E29/$C$7/31</f>
        <v>4.8387096774193551E-3</v>
      </c>
      <c r="G6" s="7"/>
      <c r="H6" s="5" t="str">
        <f>+E6</f>
        <v>Coût / place / jour</v>
      </c>
      <c r="I6" s="6">
        <f>+H29/$C$7/28</f>
        <v>5.3571428571428572E-3</v>
      </c>
      <c r="J6" s="7"/>
      <c r="K6" s="5" t="str">
        <f>+H6</f>
        <v>Coût / place / jour</v>
      </c>
      <c r="L6" s="6">
        <f>+K29/$C$7/31</f>
        <v>4.8387096774193551E-3</v>
      </c>
      <c r="M6" s="7"/>
      <c r="N6" s="5" t="str">
        <f>+K6</f>
        <v>Coût / place / jour</v>
      </c>
      <c r="O6" s="6">
        <f>+N29/$C$7/30</f>
        <v>5.0000000000000001E-3</v>
      </c>
      <c r="P6" s="8"/>
      <c r="Q6" s="5" t="str">
        <f>+N6</f>
        <v>Coût / place / jour</v>
      </c>
      <c r="R6" s="6">
        <f>+Q29/$C$7/31</f>
        <v>4.8387096774193551E-3</v>
      </c>
      <c r="S6" s="8"/>
      <c r="T6" s="5" t="str">
        <f>+Q6</f>
        <v>Coût / place / jour</v>
      </c>
      <c r="U6" s="6">
        <f>+T29/$C$7/30</f>
        <v>5.0000000000000001E-3</v>
      </c>
      <c r="V6" s="7"/>
      <c r="W6" s="5" t="str">
        <f>+T6</f>
        <v>Coût / place / jour</v>
      </c>
      <c r="X6" s="6">
        <f>+W29/$C$7/31</f>
        <v>4.8387096774193551E-3</v>
      </c>
      <c r="Y6" s="7"/>
      <c r="Z6" s="5" t="str">
        <f>+W6</f>
        <v>Coût / place / jour</v>
      </c>
      <c r="AA6" s="6">
        <f>+Z29/$C$7/31</f>
        <v>4.8387096774193551E-3</v>
      </c>
      <c r="AB6" s="7"/>
      <c r="AC6" s="5" t="str">
        <f>+Z6</f>
        <v>Coût / place / jour</v>
      </c>
      <c r="AD6" s="6">
        <f>+AC29/$C$7/30</f>
        <v>5.0000000000000001E-3</v>
      </c>
      <c r="AE6" s="7"/>
      <c r="AF6" s="5" t="str">
        <f>+AC6</f>
        <v>Coût / place / jour</v>
      </c>
      <c r="AG6" s="6">
        <f>+AF29/$C$7/31</f>
        <v>4.8387096774193551E-3</v>
      </c>
      <c r="AH6" s="7"/>
      <c r="AI6" s="5" t="str">
        <f>+AF6</f>
        <v>Coût / place / jour</v>
      </c>
      <c r="AJ6" s="6">
        <f>+AI29/$C$7/30</f>
        <v>5.0000000000000001E-3</v>
      </c>
      <c r="AK6" s="9"/>
      <c r="AL6" s="5" t="str">
        <f>+AI6</f>
        <v>Coût / place / jour</v>
      </c>
      <c r="AM6" s="6">
        <f>+AL29/$C$7/31</f>
        <v>4.8387096774193551E-3</v>
      </c>
      <c r="AN6" s="7"/>
      <c r="AO6" s="7"/>
      <c r="AP6" s="10" t="str">
        <f>+AL6</f>
        <v>Coût / place / jour</v>
      </c>
      <c r="AQ6" s="11">
        <f>+AP29/$C$7/365</f>
        <v>4.9315068493150684E-3</v>
      </c>
      <c r="AR6" s="2"/>
      <c r="AS6" s="2"/>
      <c r="AT6" s="2"/>
    </row>
    <row r="7" spans="1:56">
      <c r="B7" s="12"/>
      <c r="C7" s="13">
        <f>+'Total des coûts d''exploitation'!C7</f>
        <v>100</v>
      </c>
      <c r="D7"/>
      <c r="E7" s="18">
        <f>+E29/$AP29</f>
        <v>8.3333333333333329E-2</v>
      </c>
      <c r="F7" s="14"/>
      <c r="G7"/>
      <c r="H7" s="18">
        <f>+H29/$AP29</f>
        <v>8.3333333333333329E-2</v>
      </c>
      <c r="I7" s="14"/>
      <c r="J7"/>
      <c r="K7" s="18">
        <f>+K29/$AP29</f>
        <v>8.3333333333333329E-2</v>
      </c>
      <c r="L7" s="19"/>
      <c r="M7"/>
      <c r="N7" s="18">
        <f>+N29/$AP29</f>
        <v>8.3333333333333329E-2</v>
      </c>
      <c r="O7" s="19"/>
      <c r="P7" s="15"/>
      <c r="Q7" s="18">
        <f>+Q29/$AP29</f>
        <v>8.3333333333333329E-2</v>
      </c>
      <c r="R7" s="19"/>
      <c r="S7" s="15"/>
      <c r="T7" s="18">
        <f>+T29/$AP29</f>
        <v>8.3333333333333329E-2</v>
      </c>
      <c r="U7" s="19"/>
      <c r="V7"/>
      <c r="W7" s="18">
        <f>+W29/$AP29</f>
        <v>8.3333333333333329E-2</v>
      </c>
      <c r="X7" s="19"/>
      <c r="Y7"/>
      <c r="Z7" s="18">
        <f>+Z29/$AP29</f>
        <v>8.3333333333333329E-2</v>
      </c>
      <c r="AA7" s="19"/>
      <c r="AB7"/>
      <c r="AC7" s="18">
        <f>+AC29/$AP29</f>
        <v>8.3333333333333329E-2</v>
      </c>
      <c r="AD7" s="19"/>
      <c r="AE7"/>
      <c r="AF7" s="18">
        <f>+AF29/$AP29</f>
        <v>8.3333333333333329E-2</v>
      </c>
      <c r="AG7" s="19"/>
      <c r="AH7"/>
      <c r="AI7" s="18">
        <f>+AI29/$AP29</f>
        <v>8.3333333333333329E-2</v>
      </c>
      <c r="AJ7" s="19"/>
      <c r="AK7" s="16"/>
      <c r="AL7" s="18">
        <f>+AL29/$AP29</f>
        <v>8.3333333333333329E-2</v>
      </c>
      <c r="AM7" s="19"/>
      <c r="AN7"/>
      <c r="AO7"/>
      <c r="AP7" s="24">
        <f>+AP29/$AP29</f>
        <v>1</v>
      </c>
      <c r="AQ7" s="17" t="str">
        <f>+'Total des coûts d''exploitation'!AQ7</f>
        <v>365 jours</v>
      </c>
      <c r="AR7" s="2"/>
      <c r="AS7" s="2"/>
      <c r="AT7" s="2"/>
    </row>
    <row r="8" spans="1:56">
      <c r="B8" s="12"/>
      <c r="C8" s="13">
        <f>+'Total des coûts d''exploitation'!C8</f>
        <v>1</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7" t="str">
        <f>+'Total des coûts d''exploitation'!AP8</f>
        <v>Total</v>
      </c>
      <c r="AQ8" s="13" t="str">
        <f>AM8</f>
        <v>(%)</v>
      </c>
      <c r="AR8" s="2"/>
      <c r="AS8" s="2"/>
      <c r="AT8" s="2"/>
    </row>
    <row r="9" spans="1:56" ht="13" thickBot="1">
      <c r="B9" s="53"/>
      <c r="C9" s="54">
        <f>AP29/$C$7</f>
        <v>1.8</v>
      </c>
      <c r="D9"/>
      <c r="E9" s="74" t="str">
        <f>+'Total des coûts d''exploitation'!E9</f>
        <v>Janvier 2017</v>
      </c>
      <c r="F9" s="108"/>
      <c r="G9" s="109"/>
      <c r="H9" s="75" t="str">
        <f>+'Total des coûts d''exploitation'!H9</f>
        <v>Février 2017</v>
      </c>
      <c r="I9" s="110"/>
      <c r="J9" s="109"/>
      <c r="K9" s="75" t="str">
        <f>+'Total des coûts d''exploitation'!K9</f>
        <v>Mars 2017</v>
      </c>
      <c r="L9" s="110"/>
      <c r="M9" s="109"/>
      <c r="N9" s="74" t="str">
        <f>+'Total des coûts d''exploitation'!N9</f>
        <v>Avril 2017</v>
      </c>
      <c r="O9" s="108"/>
      <c r="P9" s="111"/>
      <c r="Q9" s="74" t="str">
        <f>+'Total des coûts d''exploitation'!Q9</f>
        <v>Mai 2017</v>
      </c>
      <c r="R9" s="108"/>
      <c r="S9" s="111"/>
      <c r="T9" s="75" t="str">
        <f>+'Total des coûts d''exploitation'!T9</f>
        <v>Juin 2017</v>
      </c>
      <c r="U9" s="110"/>
      <c r="V9" s="109"/>
      <c r="W9" s="75" t="str">
        <f>+'Total des coûts d''exploitation'!W9</f>
        <v>Juillet 2017</v>
      </c>
      <c r="X9" s="110"/>
      <c r="Y9" s="109"/>
      <c r="Z9" s="75" t="str">
        <f>+'Total des coûts d''exploitation'!Z9</f>
        <v>Août 2017</v>
      </c>
      <c r="AA9" s="110"/>
      <c r="AB9" s="109"/>
      <c r="AC9" s="75" t="str">
        <f>+'Total des coûts d''exploitation'!AC9</f>
        <v>Septembre 2017</v>
      </c>
      <c r="AD9" s="110"/>
      <c r="AE9" s="109"/>
      <c r="AF9" s="75" t="str">
        <f>+'Total des coûts d''exploitation'!AF9</f>
        <v>Octobre 2017</v>
      </c>
      <c r="AG9" s="110"/>
      <c r="AH9" s="109"/>
      <c r="AI9" s="75" t="str">
        <f>+'Total des coûts d''exploitation'!AI9</f>
        <v>Novembre 2017</v>
      </c>
      <c r="AJ9" s="110"/>
      <c r="AK9" s="112"/>
      <c r="AL9" s="75" t="str">
        <f>+'Total des coûts d''exploitation'!AL9</f>
        <v>Décembre 2017</v>
      </c>
      <c r="AM9" s="110"/>
      <c r="AN9" s="109"/>
      <c r="AO9" s="109"/>
      <c r="AP9" s="81" t="str">
        <f>+'Total des coûts d''exploitation'!AP9</f>
        <v>Année 2017</v>
      </c>
      <c r="AQ9" s="113"/>
      <c r="AR9" s="114"/>
      <c r="AS9" s="83"/>
      <c r="AT9" s="84"/>
      <c r="AU9" s="85"/>
      <c r="AV9" s="85"/>
      <c r="AW9" s="85"/>
      <c r="AX9" s="85"/>
      <c r="AY9" s="85"/>
      <c r="AZ9" s="85"/>
    </row>
    <row r="10" spans="1:56" ht="14" thickTop="1" thickBot="1">
      <c r="D10" s="28"/>
      <c r="G10" s="30"/>
      <c r="J10" s="30"/>
      <c r="M10" s="30"/>
      <c r="P10" s="31"/>
      <c r="S10" s="31"/>
      <c r="V10" s="30"/>
      <c r="Y10" s="32"/>
      <c r="AB10" s="30"/>
      <c r="AE10" s="30"/>
      <c r="AH10" s="30"/>
      <c r="AK10" s="33"/>
      <c r="AN10" s="30"/>
      <c r="AO10" s="30"/>
      <c r="AR10" s="34"/>
      <c r="AS10" s="34"/>
      <c r="AT10" s="34"/>
    </row>
    <row r="11" spans="1:56" ht="13" thickTop="1">
      <c r="B11" s="56"/>
      <c r="C11" s="57" t="s">
        <v>59</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1: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1:56">
      <c r="B13" s="35">
        <v>7805</v>
      </c>
      <c r="C13" s="36" t="s">
        <v>106</v>
      </c>
      <c r="D13" s="2"/>
      <c r="E13" s="64">
        <v>1</v>
      </c>
      <c r="F13" s="71">
        <f t="shared" ref="F13:F27" si="0">E13/E$29</f>
        <v>6.6666666666666666E-2</v>
      </c>
      <c r="G13" s="2"/>
      <c r="H13" s="61">
        <v>1</v>
      </c>
      <c r="I13" s="71">
        <f t="shared" ref="I13:I27" si="1">H13/H$29</f>
        <v>6.6666666666666666E-2</v>
      </c>
      <c r="J13" s="42"/>
      <c r="K13" s="61">
        <v>1</v>
      </c>
      <c r="L13" s="71">
        <f t="shared" ref="L13:L27" si="2">K13/K$29</f>
        <v>6.6666666666666666E-2</v>
      </c>
      <c r="M13" s="42"/>
      <c r="N13" s="61">
        <v>1</v>
      </c>
      <c r="O13" s="71">
        <f t="shared" ref="O13:O27" si="3">N13/N$29</f>
        <v>6.6666666666666666E-2</v>
      </c>
      <c r="P13" s="42"/>
      <c r="Q13" s="61">
        <v>1</v>
      </c>
      <c r="R13" s="71">
        <f t="shared" ref="R13:R27" si="4">Q13/Q$29</f>
        <v>6.6666666666666666E-2</v>
      </c>
      <c r="S13" s="42"/>
      <c r="T13" s="61">
        <v>1</v>
      </c>
      <c r="U13" s="71">
        <f t="shared" ref="U13:U27" si="5">T13/T$29</f>
        <v>6.6666666666666666E-2</v>
      </c>
      <c r="V13" s="42"/>
      <c r="W13" s="61">
        <v>1</v>
      </c>
      <c r="X13" s="71">
        <f t="shared" ref="X13:X27" si="6">W13/W$29</f>
        <v>6.6666666666666666E-2</v>
      </c>
      <c r="Y13" s="42"/>
      <c r="Z13" s="61">
        <v>1</v>
      </c>
      <c r="AA13" s="71">
        <f t="shared" ref="AA13:AA27" si="7">Z13/Z$29</f>
        <v>6.6666666666666666E-2</v>
      </c>
      <c r="AB13" s="42"/>
      <c r="AC13" s="61">
        <v>1</v>
      </c>
      <c r="AD13" s="71">
        <f t="shared" ref="AD13:AD27" si="8">AC13/AC$29</f>
        <v>6.6666666666666666E-2</v>
      </c>
      <c r="AE13" s="42"/>
      <c r="AF13" s="61">
        <v>1</v>
      </c>
      <c r="AG13" s="71">
        <f t="shared" ref="AG13:AG27" si="9">AF13/AF$29</f>
        <v>6.6666666666666666E-2</v>
      </c>
      <c r="AH13" s="42"/>
      <c r="AI13" s="61">
        <v>1</v>
      </c>
      <c r="AJ13" s="71">
        <f t="shared" ref="AJ13:AJ27" si="10">AI13/AI$29</f>
        <v>6.6666666666666666E-2</v>
      </c>
      <c r="AK13" s="42"/>
      <c r="AL13" s="61">
        <v>1</v>
      </c>
      <c r="AM13" s="71">
        <f t="shared" ref="AM13:AM27" si="11">AL13/AL$29</f>
        <v>6.6666666666666666E-2</v>
      </c>
      <c r="AN13" s="42"/>
      <c r="AO13" s="42"/>
      <c r="AP13" s="67">
        <f>SUM(+$AL13+$AI13+$AF13+$AC13+$Z13+$W13+$T13+$Q13+$N13+$K13+$H13+$E13)</f>
        <v>12</v>
      </c>
      <c r="AQ13" s="68">
        <f t="shared" ref="AQ13:AQ27" si="12">AP13/AP$29</f>
        <v>6.6666666666666666E-2</v>
      </c>
      <c r="AR13" s="42"/>
      <c r="AS13" s="42"/>
      <c r="AT13" s="42"/>
      <c r="AU13" s="43"/>
      <c r="AV13" s="43"/>
      <c r="AW13" s="43"/>
      <c r="AX13" s="43"/>
      <c r="AY13" s="43"/>
      <c r="AZ13" s="43"/>
      <c r="BA13" s="43"/>
      <c r="BB13" s="43"/>
      <c r="BC13" s="43"/>
    </row>
    <row r="14" spans="1:56">
      <c r="B14" s="35">
        <v>7810</v>
      </c>
      <c r="C14" s="36" t="s">
        <v>107</v>
      </c>
      <c r="D14" s="2"/>
      <c r="E14" s="65">
        <v>1</v>
      </c>
      <c r="F14" s="72">
        <f t="shared" si="0"/>
        <v>6.6666666666666666E-2</v>
      </c>
      <c r="G14" s="2"/>
      <c r="H14" s="62">
        <v>1</v>
      </c>
      <c r="I14" s="72">
        <f t="shared" si="1"/>
        <v>6.6666666666666666E-2</v>
      </c>
      <c r="J14" s="42"/>
      <c r="K14" s="62">
        <v>1</v>
      </c>
      <c r="L14" s="72">
        <f t="shared" si="2"/>
        <v>6.6666666666666666E-2</v>
      </c>
      <c r="M14" s="42"/>
      <c r="N14" s="62">
        <v>1</v>
      </c>
      <c r="O14" s="72">
        <f t="shared" si="3"/>
        <v>6.6666666666666666E-2</v>
      </c>
      <c r="P14" s="42"/>
      <c r="Q14" s="62">
        <v>1</v>
      </c>
      <c r="R14" s="72">
        <f t="shared" si="4"/>
        <v>6.6666666666666666E-2</v>
      </c>
      <c r="S14" s="42"/>
      <c r="T14" s="62">
        <v>1</v>
      </c>
      <c r="U14" s="72">
        <f t="shared" si="5"/>
        <v>6.6666666666666666E-2</v>
      </c>
      <c r="V14" s="42"/>
      <c r="W14" s="62">
        <v>1</v>
      </c>
      <c r="X14" s="72">
        <f t="shared" si="6"/>
        <v>6.6666666666666666E-2</v>
      </c>
      <c r="Y14" s="42"/>
      <c r="Z14" s="62">
        <v>1</v>
      </c>
      <c r="AA14" s="72">
        <f t="shared" si="7"/>
        <v>6.6666666666666666E-2</v>
      </c>
      <c r="AB14" s="42"/>
      <c r="AC14" s="62">
        <v>1</v>
      </c>
      <c r="AD14" s="72">
        <f t="shared" si="8"/>
        <v>6.6666666666666666E-2</v>
      </c>
      <c r="AE14" s="42"/>
      <c r="AF14" s="62">
        <v>1</v>
      </c>
      <c r="AG14" s="72">
        <f t="shared" si="9"/>
        <v>6.6666666666666666E-2</v>
      </c>
      <c r="AH14" s="42"/>
      <c r="AI14" s="62">
        <v>1</v>
      </c>
      <c r="AJ14" s="72">
        <f t="shared" si="10"/>
        <v>6.6666666666666666E-2</v>
      </c>
      <c r="AK14" s="42"/>
      <c r="AL14" s="62">
        <v>1</v>
      </c>
      <c r="AM14" s="72">
        <f t="shared" si="11"/>
        <v>6.6666666666666666E-2</v>
      </c>
      <c r="AN14" s="42"/>
      <c r="AO14" s="42"/>
      <c r="AP14" s="67">
        <f>SUM(+$AL14+$AI14+$AF14+$AC14+$Z14+$W14+$T14+$Q14+$N14+$K14+$H14+$E14)</f>
        <v>12</v>
      </c>
      <c r="AQ14" s="69">
        <f t="shared" si="12"/>
        <v>6.6666666666666666E-2</v>
      </c>
      <c r="AR14" s="42"/>
      <c r="AS14" s="42"/>
      <c r="AT14" s="42"/>
      <c r="AU14" s="43"/>
      <c r="AV14" s="43"/>
      <c r="AW14" s="43"/>
      <c r="AX14" s="43"/>
      <c r="AY14" s="43"/>
      <c r="AZ14" s="43"/>
      <c r="BA14" s="43"/>
      <c r="BB14" s="43"/>
      <c r="BC14" s="43"/>
    </row>
    <row r="15" spans="1:56">
      <c r="B15" s="104">
        <v>7815</v>
      </c>
      <c r="C15" s="105" t="s">
        <v>108</v>
      </c>
      <c r="D15" s="2"/>
      <c r="E15" s="64">
        <v>1</v>
      </c>
      <c r="F15" s="72">
        <f t="shared" si="0"/>
        <v>6.6666666666666666E-2</v>
      </c>
      <c r="G15" s="44" t="s">
        <v>0</v>
      </c>
      <c r="H15" s="61">
        <v>1</v>
      </c>
      <c r="I15" s="72">
        <f t="shared" si="1"/>
        <v>6.6666666666666666E-2</v>
      </c>
      <c r="J15" s="42"/>
      <c r="K15" s="61">
        <v>1</v>
      </c>
      <c r="L15" s="72">
        <f t="shared" si="2"/>
        <v>6.6666666666666666E-2</v>
      </c>
      <c r="M15" s="42"/>
      <c r="N15" s="61">
        <v>1</v>
      </c>
      <c r="O15" s="72">
        <f t="shared" si="3"/>
        <v>6.6666666666666666E-2</v>
      </c>
      <c r="P15" s="42"/>
      <c r="Q15" s="61">
        <v>1</v>
      </c>
      <c r="R15" s="72">
        <f t="shared" si="4"/>
        <v>6.6666666666666666E-2</v>
      </c>
      <c r="S15" s="42"/>
      <c r="T15" s="61">
        <v>1</v>
      </c>
      <c r="U15" s="72">
        <f t="shared" si="5"/>
        <v>6.6666666666666666E-2</v>
      </c>
      <c r="V15" s="42"/>
      <c r="W15" s="61">
        <v>1</v>
      </c>
      <c r="X15" s="72">
        <f t="shared" si="6"/>
        <v>6.6666666666666666E-2</v>
      </c>
      <c r="Y15" s="42"/>
      <c r="Z15" s="61">
        <v>1</v>
      </c>
      <c r="AA15" s="72">
        <f t="shared" si="7"/>
        <v>6.6666666666666666E-2</v>
      </c>
      <c r="AB15" s="42"/>
      <c r="AC15" s="61">
        <v>1</v>
      </c>
      <c r="AD15" s="72">
        <f t="shared" si="8"/>
        <v>6.6666666666666666E-2</v>
      </c>
      <c r="AE15" s="42"/>
      <c r="AF15" s="61">
        <v>1</v>
      </c>
      <c r="AG15" s="72">
        <f t="shared" si="9"/>
        <v>6.6666666666666666E-2</v>
      </c>
      <c r="AH15" s="42"/>
      <c r="AI15" s="61">
        <v>1</v>
      </c>
      <c r="AJ15" s="72">
        <f t="shared" si="10"/>
        <v>6.6666666666666666E-2</v>
      </c>
      <c r="AK15" s="42"/>
      <c r="AL15" s="61">
        <v>1</v>
      </c>
      <c r="AM15" s="72">
        <f t="shared" si="11"/>
        <v>6.6666666666666666E-2</v>
      </c>
      <c r="AN15" s="42"/>
      <c r="AO15" s="42"/>
      <c r="AP15" s="67">
        <f t="shared" ref="AP15:AP27" si="13">SUM(+$AL15+$AI15+$AF15+$AC15+$Z15+$W15+$T15+$Q15+$N15+$K15+$H15+$E15)</f>
        <v>12</v>
      </c>
      <c r="AQ15" s="69">
        <f t="shared" si="12"/>
        <v>6.6666666666666666E-2</v>
      </c>
      <c r="AR15" s="42"/>
      <c r="AS15" s="42"/>
      <c r="AT15" s="42"/>
      <c r="AU15" s="43"/>
      <c r="AV15" s="43"/>
      <c r="AW15" s="43"/>
      <c r="AX15" s="43"/>
      <c r="AY15" s="43"/>
      <c r="AZ15" s="43"/>
      <c r="BA15" s="43"/>
      <c r="BB15" s="43"/>
      <c r="BC15" s="43"/>
    </row>
    <row r="16" spans="1:56">
      <c r="B16" s="35">
        <v>7820</v>
      </c>
      <c r="C16" s="36" t="s">
        <v>109</v>
      </c>
      <c r="D16" s="2"/>
      <c r="E16" s="64">
        <v>1</v>
      </c>
      <c r="F16" s="72">
        <f t="shared" si="0"/>
        <v>6.6666666666666666E-2</v>
      </c>
      <c r="G16" s="2"/>
      <c r="H16" s="61">
        <v>1</v>
      </c>
      <c r="I16" s="72">
        <f t="shared" si="1"/>
        <v>6.6666666666666666E-2</v>
      </c>
      <c r="J16" s="42"/>
      <c r="K16" s="61">
        <v>1</v>
      </c>
      <c r="L16" s="72">
        <f t="shared" si="2"/>
        <v>6.6666666666666666E-2</v>
      </c>
      <c r="M16" s="42"/>
      <c r="N16" s="61">
        <v>1</v>
      </c>
      <c r="O16" s="72">
        <f t="shared" si="3"/>
        <v>6.6666666666666666E-2</v>
      </c>
      <c r="P16" s="42"/>
      <c r="Q16" s="61">
        <v>1</v>
      </c>
      <c r="R16" s="72">
        <f t="shared" si="4"/>
        <v>6.6666666666666666E-2</v>
      </c>
      <c r="S16" s="42"/>
      <c r="T16" s="61">
        <v>1</v>
      </c>
      <c r="U16" s="72">
        <f t="shared" si="5"/>
        <v>6.6666666666666666E-2</v>
      </c>
      <c r="V16" s="42"/>
      <c r="W16" s="61">
        <v>1</v>
      </c>
      <c r="X16" s="72">
        <f t="shared" si="6"/>
        <v>6.6666666666666666E-2</v>
      </c>
      <c r="Y16" s="42"/>
      <c r="Z16" s="61">
        <v>1</v>
      </c>
      <c r="AA16" s="72">
        <f t="shared" si="7"/>
        <v>6.6666666666666666E-2</v>
      </c>
      <c r="AB16" s="42"/>
      <c r="AC16" s="61">
        <v>1</v>
      </c>
      <c r="AD16" s="72">
        <f t="shared" si="8"/>
        <v>6.6666666666666666E-2</v>
      </c>
      <c r="AE16" s="42"/>
      <c r="AF16" s="61">
        <v>1</v>
      </c>
      <c r="AG16" s="72">
        <f t="shared" si="9"/>
        <v>6.6666666666666666E-2</v>
      </c>
      <c r="AH16" s="42"/>
      <c r="AI16" s="61">
        <v>1</v>
      </c>
      <c r="AJ16" s="72">
        <f t="shared" si="10"/>
        <v>6.6666666666666666E-2</v>
      </c>
      <c r="AK16" s="42"/>
      <c r="AL16" s="61">
        <v>1</v>
      </c>
      <c r="AM16" s="72">
        <f t="shared" si="11"/>
        <v>6.6666666666666666E-2</v>
      </c>
      <c r="AN16" s="42"/>
      <c r="AO16" s="42"/>
      <c r="AP16" s="67">
        <f t="shared" si="13"/>
        <v>12</v>
      </c>
      <c r="AQ16" s="69">
        <f t="shared" si="12"/>
        <v>6.6666666666666666E-2</v>
      </c>
      <c r="AR16" s="42"/>
      <c r="AS16" s="42"/>
      <c r="AT16" s="42"/>
      <c r="AU16" s="43"/>
      <c r="AV16" s="43"/>
      <c r="AW16" s="43"/>
      <c r="AX16" s="43"/>
      <c r="AY16" s="43"/>
      <c r="AZ16" s="43"/>
      <c r="BA16" s="43"/>
      <c r="BB16" s="43"/>
      <c r="BC16" s="43"/>
    </row>
    <row r="17" spans="2:55">
      <c r="B17" s="35">
        <v>7825</v>
      </c>
      <c r="C17" s="36" t="s">
        <v>110</v>
      </c>
      <c r="D17" s="2"/>
      <c r="E17" s="64">
        <v>1</v>
      </c>
      <c r="F17" s="72">
        <f t="shared" si="0"/>
        <v>6.6666666666666666E-2</v>
      </c>
      <c r="G17" s="2"/>
      <c r="H17" s="61">
        <v>1</v>
      </c>
      <c r="I17" s="72">
        <f t="shared" si="1"/>
        <v>6.6666666666666666E-2</v>
      </c>
      <c r="J17" s="42"/>
      <c r="K17" s="61">
        <v>1</v>
      </c>
      <c r="L17" s="72">
        <f t="shared" si="2"/>
        <v>6.6666666666666666E-2</v>
      </c>
      <c r="M17" s="42"/>
      <c r="N17" s="61">
        <v>1</v>
      </c>
      <c r="O17" s="72">
        <f t="shared" si="3"/>
        <v>6.6666666666666666E-2</v>
      </c>
      <c r="P17" s="42"/>
      <c r="Q17" s="61">
        <v>1</v>
      </c>
      <c r="R17" s="72">
        <f t="shared" si="4"/>
        <v>6.6666666666666666E-2</v>
      </c>
      <c r="S17" s="42"/>
      <c r="T17" s="61">
        <v>1</v>
      </c>
      <c r="U17" s="72">
        <f t="shared" si="5"/>
        <v>6.6666666666666666E-2</v>
      </c>
      <c r="V17" s="42"/>
      <c r="W17" s="61">
        <v>1</v>
      </c>
      <c r="X17" s="72">
        <f t="shared" si="6"/>
        <v>6.6666666666666666E-2</v>
      </c>
      <c r="Y17" s="42"/>
      <c r="Z17" s="61">
        <v>1</v>
      </c>
      <c r="AA17" s="72">
        <f t="shared" si="7"/>
        <v>6.6666666666666666E-2</v>
      </c>
      <c r="AB17" s="42"/>
      <c r="AC17" s="61">
        <v>1</v>
      </c>
      <c r="AD17" s="72">
        <f t="shared" si="8"/>
        <v>6.6666666666666666E-2</v>
      </c>
      <c r="AE17" s="42"/>
      <c r="AF17" s="61">
        <v>1</v>
      </c>
      <c r="AG17" s="72">
        <f t="shared" si="9"/>
        <v>6.6666666666666666E-2</v>
      </c>
      <c r="AH17" s="42"/>
      <c r="AI17" s="61">
        <v>1</v>
      </c>
      <c r="AJ17" s="72">
        <f t="shared" si="10"/>
        <v>6.6666666666666666E-2</v>
      </c>
      <c r="AK17" s="42"/>
      <c r="AL17" s="61">
        <v>1</v>
      </c>
      <c r="AM17" s="72">
        <f t="shared" si="11"/>
        <v>6.6666666666666666E-2</v>
      </c>
      <c r="AN17" s="42"/>
      <c r="AO17" s="42"/>
      <c r="AP17" s="67">
        <f t="shared" si="13"/>
        <v>12</v>
      </c>
      <c r="AQ17" s="69">
        <f t="shared" si="12"/>
        <v>6.6666666666666666E-2</v>
      </c>
      <c r="AR17" s="42"/>
      <c r="AS17" s="42"/>
      <c r="AT17" s="42"/>
      <c r="AU17" s="43"/>
      <c r="AV17" s="43"/>
      <c r="AW17" s="43"/>
      <c r="AX17" s="43"/>
      <c r="AY17" s="43"/>
      <c r="AZ17" s="43"/>
      <c r="BA17" s="43"/>
      <c r="BB17" s="43"/>
      <c r="BC17" s="43"/>
    </row>
    <row r="18" spans="2:55">
      <c r="B18" s="35">
        <v>7830</v>
      </c>
      <c r="C18" s="36" t="s">
        <v>111</v>
      </c>
      <c r="D18" s="2"/>
      <c r="E18" s="64">
        <v>1</v>
      </c>
      <c r="F18" s="72">
        <f t="shared" si="0"/>
        <v>6.6666666666666666E-2</v>
      </c>
      <c r="G18" s="2"/>
      <c r="H18" s="61">
        <v>1</v>
      </c>
      <c r="I18" s="72">
        <f t="shared" si="1"/>
        <v>6.6666666666666666E-2</v>
      </c>
      <c r="J18" s="42"/>
      <c r="K18" s="61">
        <v>1</v>
      </c>
      <c r="L18" s="72">
        <f t="shared" si="2"/>
        <v>6.6666666666666666E-2</v>
      </c>
      <c r="M18" s="42"/>
      <c r="N18" s="61">
        <v>1</v>
      </c>
      <c r="O18" s="72">
        <f t="shared" si="3"/>
        <v>6.6666666666666666E-2</v>
      </c>
      <c r="P18" s="42"/>
      <c r="Q18" s="61">
        <v>1</v>
      </c>
      <c r="R18" s="72">
        <f t="shared" si="4"/>
        <v>6.6666666666666666E-2</v>
      </c>
      <c r="S18" s="42"/>
      <c r="T18" s="61">
        <v>1</v>
      </c>
      <c r="U18" s="72">
        <f t="shared" si="5"/>
        <v>6.6666666666666666E-2</v>
      </c>
      <c r="V18" s="42"/>
      <c r="W18" s="61">
        <v>1</v>
      </c>
      <c r="X18" s="72">
        <f t="shared" si="6"/>
        <v>6.6666666666666666E-2</v>
      </c>
      <c r="Y18" s="42"/>
      <c r="Z18" s="61">
        <v>1</v>
      </c>
      <c r="AA18" s="72">
        <f t="shared" si="7"/>
        <v>6.6666666666666666E-2</v>
      </c>
      <c r="AB18" s="42"/>
      <c r="AC18" s="61">
        <v>1</v>
      </c>
      <c r="AD18" s="72">
        <f t="shared" si="8"/>
        <v>6.6666666666666666E-2</v>
      </c>
      <c r="AE18" s="42"/>
      <c r="AF18" s="61">
        <v>1</v>
      </c>
      <c r="AG18" s="72">
        <f t="shared" si="9"/>
        <v>6.6666666666666666E-2</v>
      </c>
      <c r="AH18" s="42"/>
      <c r="AI18" s="61">
        <v>1</v>
      </c>
      <c r="AJ18" s="72">
        <f t="shared" si="10"/>
        <v>6.6666666666666666E-2</v>
      </c>
      <c r="AK18" s="42"/>
      <c r="AL18" s="61">
        <v>1</v>
      </c>
      <c r="AM18" s="72">
        <f t="shared" si="11"/>
        <v>6.6666666666666666E-2</v>
      </c>
      <c r="AN18" s="42"/>
      <c r="AO18" s="42"/>
      <c r="AP18" s="67">
        <f t="shared" si="13"/>
        <v>12</v>
      </c>
      <c r="AQ18" s="69">
        <f t="shared" si="12"/>
        <v>6.6666666666666666E-2</v>
      </c>
      <c r="AR18" s="42"/>
      <c r="AS18" s="45"/>
      <c r="AT18" s="42"/>
      <c r="AU18" s="43"/>
      <c r="AV18" s="43"/>
      <c r="AW18" s="43"/>
      <c r="AX18" s="43"/>
      <c r="AY18" s="43"/>
      <c r="AZ18" s="43"/>
      <c r="BA18" s="43"/>
      <c r="BB18" s="43"/>
      <c r="BC18" s="43"/>
    </row>
    <row r="19" spans="2:55">
      <c r="B19" s="35">
        <v>7835</v>
      </c>
      <c r="C19" s="36" t="s">
        <v>112</v>
      </c>
      <c r="D19" s="2"/>
      <c r="E19" s="64">
        <v>1</v>
      </c>
      <c r="F19" s="72">
        <f t="shared" si="0"/>
        <v>6.6666666666666666E-2</v>
      </c>
      <c r="G19" s="2"/>
      <c r="H19" s="61">
        <v>1</v>
      </c>
      <c r="I19" s="72">
        <f t="shared" si="1"/>
        <v>6.6666666666666666E-2</v>
      </c>
      <c r="J19" s="42"/>
      <c r="K19" s="61">
        <v>1</v>
      </c>
      <c r="L19" s="72">
        <f t="shared" si="2"/>
        <v>6.6666666666666666E-2</v>
      </c>
      <c r="M19" s="42"/>
      <c r="N19" s="61">
        <v>1</v>
      </c>
      <c r="O19" s="72">
        <f t="shared" si="3"/>
        <v>6.6666666666666666E-2</v>
      </c>
      <c r="P19" s="42"/>
      <c r="Q19" s="61">
        <v>1</v>
      </c>
      <c r="R19" s="72">
        <f t="shared" si="4"/>
        <v>6.6666666666666666E-2</v>
      </c>
      <c r="S19" s="42"/>
      <c r="T19" s="61">
        <v>1</v>
      </c>
      <c r="U19" s="72">
        <f t="shared" si="5"/>
        <v>6.6666666666666666E-2</v>
      </c>
      <c r="V19" s="42"/>
      <c r="W19" s="61">
        <v>1</v>
      </c>
      <c r="X19" s="72">
        <f t="shared" si="6"/>
        <v>6.6666666666666666E-2</v>
      </c>
      <c r="Y19" s="42"/>
      <c r="Z19" s="61">
        <v>1</v>
      </c>
      <c r="AA19" s="72">
        <f t="shared" si="7"/>
        <v>6.6666666666666666E-2</v>
      </c>
      <c r="AB19" s="42"/>
      <c r="AC19" s="61">
        <v>1</v>
      </c>
      <c r="AD19" s="72">
        <f t="shared" si="8"/>
        <v>6.6666666666666666E-2</v>
      </c>
      <c r="AE19" s="42"/>
      <c r="AF19" s="61">
        <v>1</v>
      </c>
      <c r="AG19" s="72">
        <f t="shared" si="9"/>
        <v>6.6666666666666666E-2</v>
      </c>
      <c r="AH19" s="42"/>
      <c r="AI19" s="61">
        <v>1</v>
      </c>
      <c r="AJ19" s="72">
        <f t="shared" si="10"/>
        <v>6.6666666666666666E-2</v>
      </c>
      <c r="AK19" s="42"/>
      <c r="AL19" s="61">
        <v>1</v>
      </c>
      <c r="AM19" s="72">
        <f t="shared" si="11"/>
        <v>6.6666666666666666E-2</v>
      </c>
      <c r="AN19" s="42"/>
      <c r="AO19" s="42"/>
      <c r="AP19" s="67">
        <f t="shared" si="13"/>
        <v>12</v>
      </c>
      <c r="AQ19" s="69">
        <f t="shared" si="12"/>
        <v>6.6666666666666666E-2</v>
      </c>
      <c r="AR19" s="42"/>
      <c r="AS19" s="42"/>
      <c r="AT19" s="42"/>
      <c r="AU19" s="43"/>
      <c r="AV19" s="43"/>
      <c r="AW19" s="43"/>
      <c r="AX19" s="43"/>
      <c r="AY19" s="43"/>
      <c r="AZ19" s="43"/>
      <c r="BA19" s="43"/>
      <c r="BB19" s="43"/>
      <c r="BC19" s="43"/>
    </row>
    <row r="20" spans="2:55">
      <c r="B20" s="35">
        <v>7840</v>
      </c>
      <c r="C20" s="36" t="s">
        <v>113</v>
      </c>
      <c r="D20" s="2"/>
      <c r="E20" s="64">
        <v>1</v>
      </c>
      <c r="F20" s="72">
        <f t="shared" si="0"/>
        <v>6.6666666666666666E-2</v>
      </c>
      <c r="G20" s="2"/>
      <c r="H20" s="61">
        <v>1</v>
      </c>
      <c r="I20" s="72">
        <f t="shared" si="1"/>
        <v>6.6666666666666666E-2</v>
      </c>
      <c r="J20" s="42"/>
      <c r="K20" s="61">
        <v>1</v>
      </c>
      <c r="L20" s="72">
        <f t="shared" si="2"/>
        <v>6.6666666666666666E-2</v>
      </c>
      <c r="M20" s="42"/>
      <c r="N20" s="61">
        <v>1</v>
      </c>
      <c r="O20" s="72">
        <f t="shared" si="3"/>
        <v>6.6666666666666666E-2</v>
      </c>
      <c r="P20" s="42"/>
      <c r="Q20" s="61">
        <v>1</v>
      </c>
      <c r="R20" s="72">
        <f t="shared" si="4"/>
        <v>6.6666666666666666E-2</v>
      </c>
      <c r="S20" s="42"/>
      <c r="T20" s="61">
        <v>1</v>
      </c>
      <c r="U20" s="72">
        <f t="shared" si="5"/>
        <v>6.6666666666666666E-2</v>
      </c>
      <c r="V20" s="42"/>
      <c r="W20" s="61">
        <v>1</v>
      </c>
      <c r="X20" s="72">
        <f t="shared" si="6"/>
        <v>6.6666666666666666E-2</v>
      </c>
      <c r="Y20" s="42"/>
      <c r="Z20" s="61">
        <v>1</v>
      </c>
      <c r="AA20" s="72">
        <f t="shared" si="7"/>
        <v>6.6666666666666666E-2</v>
      </c>
      <c r="AB20" s="42"/>
      <c r="AC20" s="61">
        <v>1</v>
      </c>
      <c r="AD20" s="72">
        <f t="shared" si="8"/>
        <v>6.6666666666666666E-2</v>
      </c>
      <c r="AE20" s="42"/>
      <c r="AF20" s="61">
        <v>1</v>
      </c>
      <c r="AG20" s="72">
        <f t="shared" si="9"/>
        <v>6.6666666666666666E-2</v>
      </c>
      <c r="AH20" s="42"/>
      <c r="AI20" s="61">
        <v>1</v>
      </c>
      <c r="AJ20" s="72">
        <f t="shared" si="10"/>
        <v>6.6666666666666666E-2</v>
      </c>
      <c r="AK20" s="42"/>
      <c r="AL20" s="61">
        <v>1</v>
      </c>
      <c r="AM20" s="72">
        <f t="shared" si="11"/>
        <v>6.6666666666666666E-2</v>
      </c>
      <c r="AN20" s="42"/>
      <c r="AO20" s="42"/>
      <c r="AP20" s="67">
        <f t="shared" si="13"/>
        <v>12</v>
      </c>
      <c r="AQ20" s="69">
        <f t="shared" si="12"/>
        <v>6.6666666666666666E-2</v>
      </c>
      <c r="AR20" s="42"/>
      <c r="AS20" s="42"/>
      <c r="AT20" s="42"/>
      <c r="AU20" s="43"/>
      <c r="AV20" s="43"/>
      <c r="AW20" s="43"/>
      <c r="AX20" s="43"/>
      <c r="AY20" s="43"/>
      <c r="AZ20" s="43"/>
      <c r="BA20" s="43"/>
      <c r="BB20" s="43"/>
      <c r="BC20" s="43"/>
    </row>
    <row r="21" spans="2:55">
      <c r="B21" s="35">
        <v>7845</v>
      </c>
      <c r="C21" s="36" t="s">
        <v>114</v>
      </c>
      <c r="D21" s="2"/>
      <c r="E21" s="64">
        <v>1</v>
      </c>
      <c r="F21" s="72">
        <f t="shared" si="0"/>
        <v>6.6666666666666666E-2</v>
      </c>
      <c r="G21" s="2"/>
      <c r="H21" s="61">
        <v>1</v>
      </c>
      <c r="I21" s="72">
        <f t="shared" si="1"/>
        <v>6.6666666666666666E-2</v>
      </c>
      <c r="J21" s="42"/>
      <c r="K21" s="61">
        <v>1</v>
      </c>
      <c r="L21" s="72">
        <f t="shared" si="2"/>
        <v>6.6666666666666666E-2</v>
      </c>
      <c r="M21" s="42"/>
      <c r="N21" s="61">
        <v>1</v>
      </c>
      <c r="O21" s="72">
        <f t="shared" si="3"/>
        <v>6.6666666666666666E-2</v>
      </c>
      <c r="P21" s="42"/>
      <c r="Q21" s="61">
        <v>1</v>
      </c>
      <c r="R21" s="72">
        <f t="shared" si="4"/>
        <v>6.6666666666666666E-2</v>
      </c>
      <c r="S21" s="42"/>
      <c r="T21" s="61">
        <v>1</v>
      </c>
      <c r="U21" s="72">
        <f t="shared" si="5"/>
        <v>6.6666666666666666E-2</v>
      </c>
      <c r="V21" s="42"/>
      <c r="W21" s="61">
        <v>1</v>
      </c>
      <c r="X21" s="72">
        <f t="shared" si="6"/>
        <v>6.6666666666666666E-2</v>
      </c>
      <c r="Y21" s="42"/>
      <c r="Z21" s="61">
        <v>1</v>
      </c>
      <c r="AA21" s="72">
        <f t="shared" si="7"/>
        <v>6.6666666666666666E-2</v>
      </c>
      <c r="AB21" s="42"/>
      <c r="AC21" s="61">
        <v>1</v>
      </c>
      <c r="AD21" s="72">
        <f t="shared" si="8"/>
        <v>6.6666666666666666E-2</v>
      </c>
      <c r="AE21" s="42"/>
      <c r="AF21" s="61">
        <v>1</v>
      </c>
      <c r="AG21" s="72">
        <f t="shared" si="9"/>
        <v>6.6666666666666666E-2</v>
      </c>
      <c r="AH21" s="42"/>
      <c r="AI21" s="61">
        <v>1</v>
      </c>
      <c r="AJ21" s="72">
        <f t="shared" si="10"/>
        <v>6.6666666666666666E-2</v>
      </c>
      <c r="AK21" s="42"/>
      <c r="AL21" s="61">
        <v>1</v>
      </c>
      <c r="AM21" s="72">
        <f t="shared" si="11"/>
        <v>6.6666666666666666E-2</v>
      </c>
      <c r="AN21" s="42"/>
      <c r="AO21" s="42"/>
      <c r="AP21" s="67">
        <f t="shared" si="13"/>
        <v>12</v>
      </c>
      <c r="AQ21" s="69">
        <f t="shared" si="12"/>
        <v>6.6666666666666666E-2</v>
      </c>
      <c r="AR21" s="42"/>
      <c r="AS21" s="42"/>
      <c r="AT21" s="42"/>
      <c r="AU21" s="43"/>
      <c r="AV21" s="43"/>
      <c r="AW21" s="43"/>
      <c r="AX21" s="43"/>
      <c r="AY21" s="43"/>
      <c r="AZ21" s="43"/>
      <c r="BA21" s="43"/>
      <c r="BB21" s="43"/>
      <c r="BC21" s="43"/>
    </row>
    <row r="22" spans="2:55">
      <c r="B22" s="35">
        <v>7850</v>
      </c>
      <c r="C22" s="36" t="s">
        <v>115</v>
      </c>
      <c r="D22" s="2"/>
      <c r="E22" s="64">
        <v>1</v>
      </c>
      <c r="F22" s="72">
        <f t="shared" si="0"/>
        <v>6.6666666666666666E-2</v>
      </c>
      <c r="G22" s="2"/>
      <c r="H22" s="61">
        <v>1</v>
      </c>
      <c r="I22" s="72">
        <f t="shared" si="1"/>
        <v>6.6666666666666666E-2</v>
      </c>
      <c r="J22" s="42"/>
      <c r="K22" s="61">
        <v>1</v>
      </c>
      <c r="L22" s="72">
        <f t="shared" si="2"/>
        <v>6.6666666666666666E-2</v>
      </c>
      <c r="M22" s="42"/>
      <c r="N22" s="61">
        <v>1</v>
      </c>
      <c r="O22" s="72">
        <f t="shared" si="3"/>
        <v>6.6666666666666666E-2</v>
      </c>
      <c r="P22" s="42"/>
      <c r="Q22" s="61">
        <v>1</v>
      </c>
      <c r="R22" s="72">
        <f t="shared" si="4"/>
        <v>6.6666666666666666E-2</v>
      </c>
      <c r="S22" s="42"/>
      <c r="T22" s="61">
        <v>1</v>
      </c>
      <c r="U22" s="72">
        <f t="shared" si="5"/>
        <v>6.6666666666666666E-2</v>
      </c>
      <c r="V22" s="42"/>
      <c r="W22" s="61">
        <v>1</v>
      </c>
      <c r="X22" s="72">
        <f t="shared" si="6"/>
        <v>6.6666666666666666E-2</v>
      </c>
      <c r="Y22" s="42"/>
      <c r="Z22" s="61">
        <v>1</v>
      </c>
      <c r="AA22" s="72">
        <f t="shared" si="7"/>
        <v>6.6666666666666666E-2</v>
      </c>
      <c r="AB22" s="42"/>
      <c r="AC22" s="61">
        <v>1</v>
      </c>
      <c r="AD22" s="72">
        <f t="shared" si="8"/>
        <v>6.6666666666666666E-2</v>
      </c>
      <c r="AE22" s="42"/>
      <c r="AF22" s="61">
        <v>1</v>
      </c>
      <c r="AG22" s="72">
        <f t="shared" si="9"/>
        <v>6.6666666666666666E-2</v>
      </c>
      <c r="AH22" s="42"/>
      <c r="AI22" s="61">
        <v>1</v>
      </c>
      <c r="AJ22" s="72">
        <f t="shared" si="10"/>
        <v>6.6666666666666666E-2</v>
      </c>
      <c r="AK22" s="42"/>
      <c r="AL22" s="61">
        <v>1</v>
      </c>
      <c r="AM22" s="72">
        <f t="shared" si="11"/>
        <v>6.6666666666666666E-2</v>
      </c>
      <c r="AN22" s="42"/>
      <c r="AO22" s="42"/>
      <c r="AP22" s="67">
        <f t="shared" si="13"/>
        <v>12</v>
      </c>
      <c r="AQ22" s="69">
        <f t="shared" si="12"/>
        <v>6.6666666666666666E-2</v>
      </c>
      <c r="AR22" s="42"/>
      <c r="AS22" s="42"/>
      <c r="AT22" s="42"/>
      <c r="AU22" s="43"/>
      <c r="AV22" s="43"/>
      <c r="AW22" s="43"/>
      <c r="AX22" s="43"/>
      <c r="AY22" s="43"/>
      <c r="AZ22" s="43"/>
      <c r="BA22" s="43"/>
      <c r="BB22" s="43"/>
      <c r="BC22" s="43"/>
    </row>
    <row r="23" spans="2:55">
      <c r="B23" s="104">
        <v>7855</v>
      </c>
      <c r="C23" s="105" t="s">
        <v>116</v>
      </c>
      <c r="D23" s="2"/>
      <c r="E23" s="64">
        <v>1</v>
      </c>
      <c r="F23" s="72">
        <f t="shared" si="0"/>
        <v>6.6666666666666666E-2</v>
      </c>
      <c r="G23" s="2"/>
      <c r="H23" s="61">
        <v>1</v>
      </c>
      <c r="I23" s="72">
        <f t="shared" si="1"/>
        <v>6.6666666666666666E-2</v>
      </c>
      <c r="J23" s="42"/>
      <c r="K23" s="61">
        <v>1</v>
      </c>
      <c r="L23" s="72">
        <f t="shared" si="2"/>
        <v>6.6666666666666666E-2</v>
      </c>
      <c r="M23" s="42"/>
      <c r="N23" s="61">
        <v>1</v>
      </c>
      <c r="O23" s="72">
        <f t="shared" si="3"/>
        <v>6.6666666666666666E-2</v>
      </c>
      <c r="P23" s="42"/>
      <c r="Q23" s="61">
        <v>1</v>
      </c>
      <c r="R23" s="72">
        <f t="shared" si="4"/>
        <v>6.6666666666666666E-2</v>
      </c>
      <c r="S23" s="42"/>
      <c r="T23" s="61">
        <v>1</v>
      </c>
      <c r="U23" s="72">
        <f t="shared" si="5"/>
        <v>6.6666666666666666E-2</v>
      </c>
      <c r="V23" s="42"/>
      <c r="W23" s="61">
        <v>1</v>
      </c>
      <c r="X23" s="72">
        <f t="shared" si="6"/>
        <v>6.6666666666666666E-2</v>
      </c>
      <c r="Y23" s="42"/>
      <c r="Z23" s="61">
        <v>1</v>
      </c>
      <c r="AA23" s="72">
        <f t="shared" si="7"/>
        <v>6.6666666666666666E-2</v>
      </c>
      <c r="AB23" s="42"/>
      <c r="AC23" s="61">
        <v>1</v>
      </c>
      <c r="AD23" s="72">
        <f t="shared" si="8"/>
        <v>6.6666666666666666E-2</v>
      </c>
      <c r="AE23" s="42"/>
      <c r="AF23" s="61">
        <v>1</v>
      </c>
      <c r="AG23" s="72">
        <f t="shared" si="9"/>
        <v>6.6666666666666666E-2</v>
      </c>
      <c r="AH23" s="42"/>
      <c r="AI23" s="61">
        <v>1</v>
      </c>
      <c r="AJ23" s="72">
        <f t="shared" si="10"/>
        <v>6.6666666666666666E-2</v>
      </c>
      <c r="AK23" s="42"/>
      <c r="AL23" s="61">
        <v>1</v>
      </c>
      <c r="AM23" s="72">
        <f t="shared" si="11"/>
        <v>6.6666666666666666E-2</v>
      </c>
      <c r="AN23" s="42"/>
      <c r="AO23" s="42"/>
      <c r="AP23" s="67">
        <f t="shared" si="13"/>
        <v>12</v>
      </c>
      <c r="AQ23" s="69">
        <f t="shared" si="12"/>
        <v>6.6666666666666666E-2</v>
      </c>
      <c r="AR23" s="42"/>
      <c r="AS23" s="42"/>
      <c r="AT23" s="42"/>
      <c r="AU23" s="43"/>
      <c r="AV23" s="43"/>
      <c r="AW23" s="43"/>
      <c r="AX23" s="43"/>
      <c r="AY23" s="43"/>
      <c r="AZ23" s="43"/>
      <c r="BA23" s="43"/>
      <c r="BB23" s="43"/>
      <c r="BC23" s="43"/>
    </row>
    <row r="24" spans="2:55">
      <c r="B24" s="35">
        <v>7860</v>
      </c>
      <c r="C24" s="36" t="s">
        <v>117</v>
      </c>
      <c r="D24" s="2"/>
      <c r="E24" s="64">
        <v>1</v>
      </c>
      <c r="F24" s="72">
        <f t="shared" si="0"/>
        <v>6.6666666666666666E-2</v>
      </c>
      <c r="G24" s="2"/>
      <c r="H24" s="61">
        <v>1</v>
      </c>
      <c r="I24" s="72">
        <f t="shared" si="1"/>
        <v>6.6666666666666666E-2</v>
      </c>
      <c r="J24" s="2"/>
      <c r="K24" s="61">
        <v>1</v>
      </c>
      <c r="L24" s="72">
        <f t="shared" si="2"/>
        <v>6.6666666666666666E-2</v>
      </c>
      <c r="M24" s="2"/>
      <c r="N24" s="61">
        <v>1</v>
      </c>
      <c r="O24" s="72">
        <f t="shared" si="3"/>
        <v>6.6666666666666666E-2</v>
      </c>
      <c r="P24" s="2"/>
      <c r="Q24" s="61">
        <v>1</v>
      </c>
      <c r="R24" s="72">
        <f t="shared" si="4"/>
        <v>6.6666666666666666E-2</v>
      </c>
      <c r="S24" s="2"/>
      <c r="T24" s="61">
        <v>1</v>
      </c>
      <c r="U24" s="72">
        <f t="shared" si="5"/>
        <v>6.6666666666666666E-2</v>
      </c>
      <c r="V24" s="2"/>
      <c r="W24" s="61">
        <v>1</v>
      </c>
      <c r="X24" s="72">
        <f t="shared" si="6"/>
        <v>6.6666666666666666E-2</v>
      </c>
      <c r="Y24" s="2"/>
      <c r="Z24" s="61">
        <v>1</v>
      </c>
      <c r="AA24" s="72">
        <f t="shared" si="7"/>
        <v>6.6666666666666666E-2</v>
      </c>
      <c r="AB24" s="2"/>
      <c r="AC24" s="61">
        <v>1</v>
      </c>
      <c r="AD24" s="72">
        <f t="shared" si="8"/>
        <v>6.6666666666666666E-2</v>
      </c>
      <c r="AE24" s="2"/>
      <c r="AF24" s="61">
        <v>1</v>
      </c>
      <c r="AG24" s="72">
        <f t="shared" si="9"/>
        <v>6.6666666666666666E-2</v>
      </c>
      <c r="AH24" s="2"/>
      <c r="AI24" s="61">
        <v>1</v>
      </c>
      <c r="AJ24" s="72">
        <f t="shared" si="10"/>
        <v>6.6666666666666666E-2</v>
      </c>
      <c r="AK24" s="2"/>
      <c r="AL24" s="61">
        <v>1</v>
      </c>
      <c r="AM24" s="72">
        <f t="shared" si="11"/>
        <v>6.6666666666666666E-2</v>
      </c>
      <c r="AN24" s="2"/>
      <c r="AO24" s="2"/>
      <c r="AP24" s="67">
        <f t="shared" si="13"/>
        <v>12</v>
      </c>
      <c r="AQ24" s="69">
        <f t="shared" si="12"/>
        <v>6.6666666666666666E-2</v>
      </c>
      <c r="AR24" s="2"/>
      <c r="AS24" s="2"/>
      <c r="AT24" s="2"/>
    </row>
    <row r="25" spans="2:55">
      <c r="B25" s="35">
        <v>7865</v>
      </c>
      <c r="C25" s="36" t="s">
        <v>118</v>
      </c>
      <c r="D25" s="2"/>
      <c r="E25" s="64">
        <v>1</v>
      </c>
      <c r="F25" s="72">
        <f t="shared" si="0"/>
        <v>6.6666666666666666E-2</v>
      </c>
      <c r="G25" s="2"/>
      <c r="H25" s="61">
        <v>1</v>
      </c>
      <c r="I25" s="72">
        <f t="shared" si="1"/>
        <v>6.6666666666666666E-2</v>
      </c>
      <c r="J25" s="2"/>
      <c r="K25" s="61">
        <v>1</v>
      </c>
      <c r="L25" s="72">
        <f t="shared" si="2"/>
        <v>6.6666666666666666E-2</v>
      </c>
      <c r="M25" s="2"/>
      <c r="N25" s="61">
        <v>1</v>
      </c>
      <c r="O25" s="72">
        <f t="shared" si="3"/>
        <v>6.6666666666666666E-2</v>
      </c>
      <c r="P25" s="2"/>
      <c r="Q25" s="61">
        <v>1</v>
      </c>
      <c r="R25" s="72">
        <f t="shared" si="4"/>
        <v>6.6666666666666666E-2</v>
      </c>
      <c r="S25" s="2"/>
      <c r="T25" s="61">
        <v>1</v>
      </c>
      <c r="U25" s="72">
        <f t="shared" si="5"/>
        <v>6.6666666666666666E-2</v>
      </c>
      <c r="V25" s="2"/>
      <c r="W25" s="61">
        <v>1</v>
      </c>
      <c r="X25" s="72">
        <f t="shared" si="6"/>
        <v>6.6666666666666666E-2</v>
      </c>
      <c r="Y25" s="2"/>
      <c r="Z25" s="61">
        <v>1</v>
      </c>
      <c r="AA25" s="72">
        <f t="shared" si="7"/>
        <v>6.6666666666666666E-2</v>
      </c>
      <c r="AB25" s="2"/>
      <c r="AC25" s="61">
        <v>1</v>
      </c>
      <c r="AD25" s="72">
        <f t="shared" si="8"/>
        <v>6.6666666666666666E-2</v>
      </c>
      <c r="AE25" s="2"/>
      <c r="AF25" s="61">
        <v>1</v>
      </c>
      <c r="AG25" s="72">
        <f t="shared" si="9"/>
        <v>6.6666666666666666E-2</v>
      </c>
      <c r="AH25" s="2"/>
      <c r="AI25" s="61">
        <v>1</v>
      </c>
      <c r="AJ25" s="72">
        <f t="shared" si="10"/>
        <v>6.6666666666666666E-2</v>
      </c>
      <c r="AK25" s="2"/>
      <c r="AL25" s="61">
        <v>1</v>
      </c>
      <c r="AM25" s="72">
        <f t="shared" si="11"/>
        <v>6.6666666666666666E-2</v>
      </c>
      <c r="AN25" s="2"/>
      <c r="AO25" s="2"/>
      <c r="AP25" s="67">
        <f t="shared" si="13"/>
        <v>12</v>
      </c>
      <c r="AQ25" s="69">
        <f t="shared" si="12"/>
        <v>6.6666666666666666E-2</v>
      </c>
      <c r="AR25" s="2"/>
      <c r="AS25" s="2"/>
      <c r="AT25" s="2"/>
    </row>
    <row r="26" spans="2:55">
      <c r="B26" s="35">
        <v>7880</v>
      </c>
      <c r="C26" s="36" t="s">
        <v>119</v>
      </c>
      <c r="D26" s="2"/>
      <c r="E26" s="64">
        <v>1</v>
      </c>
      <c r="F26" s="72">
        <f t="shared" si="0"/>
        <v>6.6666666666666666E-2</v>
      </c>
      <c r="G26" s="2"/>
      <c r="H26" s="61">
        <v>1</v>
      </c>
      <c r="I26" s="72">
        <f t="shared" si="1"/>
        <v>6.6666666666666666E-2</v>
      </c>
      <c r="J26" s="2"/>
      <c r="K26" s="61">
        <v>1</v>
      </c>
      <c r="L26" s="72">
        <f t="shared" si="2"/>
        <v>6.6666666666666666E-2</v>
      </c>
      <c r="M26" s="2"/>
      <c r="N26" s="61">
        <v>1</v>
      </c>
      <c r="O26" s="72">
        <f t="shared" si="3"/>
        <v>6.6666666666666666E-2</v>
      </c>
      <c r="P26" s="2"/>
      <c r="Q26" s="61">
        <v>1</v>
      </c>
      <c r="R26" s="72">
        <f t="shared" si="4"/>
        <v>6.6666666666666666E-2</v>
      </c>
      <c r="S26" s="2"/>
      <c r="T26" s="61">
        <v>1</v>
      </c>
      <c r="U26" s="72">
        <f t="shared" si="5"/>
        <v>6.6666666666666666E-2</v>
      </c>
      <c r="V26" s="2"/>
      <c r="W26" s="61">
        <v>1</v>
      </c>
      <c r="X26" s="72">
        <f t="shared" si="6"/>
        <v>6.6666666666666666E-2</v>
      </c>
      <c r="Y26" s="2"/>
      <c r="Z26" s="61">
        <v>1</v>
      </c>
      <c r="AA26" s="72">
        <f t="shared" si="7"/>
        <v>6.6666666666666666E-2</v>
      </c>
      <c r="AB26" s="2"/>
      <c r="AC26" s="61">
        <v>1</v>
      </c>
      <c r="AD26" s="72">
        <f t="shared" si="8"/>
        <v>6.6666666666666666E-2</v>
      </c>
      <c r="AE26" s="2"/>
      <c r="AF26" s="61">
        <v>1</v>
      </c>
      <c r="AG26" s="72">
        <f t="shared" si="9"/>
        <v>6.6666666666666666E-2</v>
      </c>
      <c r="AH26" s="2"/>
      <c r="AI26" s="61">
        <v>1</v>
      </c>
      <c r="AJ26" s="72">
        <f t="shared" si="10"/>
        <v>6.6666666666666666E-2</v>
      </c>
      <c r="AK26" s="2"/>
      <c r="AL26" s="61">
        <v>1</v>
      </c>
      <c r="AM26" s="72">
        <f t="shared" si="11"/>
        <v>6.6666666666666666E-2</v>
      </c>
      <c r="AN26" s="2"/>
      <c r="AO26" s="2"/>
      <c r="AP26" s="67">
        <f t="shared" si="13"/>
        <v>12</v>
      </c>
      <c r="AQ26" s="69">
        <f t="shared" si="12"/>
        <v>6.6666666666666666E-2</v>
      </c>
      <c r="AR26" s="2"/>
      <c r="AS26" s="2"/>
      <c r="AT26" s="2"/>
    </row>
    <row r="27" spans="2:55">
      <c r="B27" s="35">
        <v>7899</v>
      </c>
      <c r="C27" s="36" t="s">
        <v>120</v>
      </c>
      <c r="D27" s="2"/>
      <c r="E27" s="64">
        <v>1</v>
      </c>
      <c r="F27" s="72">
        <f t="shared" si="0"/>
        <v>6.6666666666666666E-2</v>
      </c>
      <c r="G27" s="2"/>
      <c r="H27" s="61">
        <v>1</v>
      </c>
      <c r="I27" s="72">
        <f t="shared" si="1"/>
        <v>6.6666666666666666E-2</v>
      </c>
      <c r="J27" s="2"/>
      <c r="K27" s="61">
        <v>1</v>
      </c>
      <c r="L27" s="72">
        <f t="shared" si="2"/>
        <v>6.6666666666666666E-2</v>
      </c>
      <c r="M27" s="2"/>
      <c r="N27" s="61">
        <v>1</v>
      </c>
      <c r="O27" s="72">
        <f t="shared" si="3"/>
        <v>6.6666666666666666E-2</v>
      </c>
      <c r="P27" s="2"/>
      <c r="Q27" s="61">
        <v>1</v>
      </c>
      <c r="R27" s="72">
        <f t="shared" si="4"/>
        <v>6.6666666666666666E-2</v>
      </c>
      <c r="S27" s="2"/>
      <c r="T27" s="61">
        <v>1</v>
      </c>
      <c r="U27" s="72">
        <f t="shared" si="5"/>
        <v>6.6666666666666666E-2</v>
      </c>
      <c r="V27" s="2"/>
      <c r="W27" s="61">
        <v>1</v>
      </c>
      <c r="X27" s="72">
        <f t="shared" si="6"/>
        <v>6.6666666666666666E-2</v>
      </c>
      <c r="Y27" s="2"/>
      <c r="Z27" s="61">
        <v>1</v>
      </c>
      <c r="AA27" s="72">
        <f t="shared" si="7"/>
        <v>6.6666666666666666E-2</v>
      </c>
      <c r="AB27" s="2"/>
      <c r="AC27" s="61">
        <v>1</v>
      </c>
      <c r="AD27" s="72">
        <f t="shared" si="8"/>
        <v>6.6666666666666666E-2</v>
      </c>
      <c r="AE27" s="2"/>
      <c r="AF27" s="61">
        <v>1</v>
      </c>
      <c r="AG27" s="72">
        <f t="shared" si="9"/>
        <v>6.6666666666666666E-2</v>
      </c>
      <c r="AH27" s="2"/>
      <c r="AI27" s="61">
        <v>1</v>
      </c>
      <c r="AJ27" s="72">
        <f t="shared" si="10"/>
        <v>6.6666666666666666E-2</v>
      </c>
      <c r="AK27" s="2"/>
      <c r="AL27" s="61">
        <v>1</v>
      </c>
      <c r="AM27" s="72">
        <f t="shared" si="11"/>
        <v>6.6666666666666666E-2</v>
      </c>
      <c r="AN27" s="2"/>
      <c r="AO27" s="2"/>
      <c r="AP27" s="67">
        <f t="shared" si="13"/>
        <v>12</v>
      </c>
      <c r="AQ27" s="69">
        <f t="shared" si="12"/>
        <v>6.6666666666666666E-2</v>
      </c>
      <c r="AR27" s="2"/>
      <c r="AS27" s="2"/>
      <c r="AT27" s="2"/>
    </row>
    <row r="28" spans="2:55" ht="13" thickBot="1">
      <c r="B28" s="40"/>
      <c r="C28" s="41"/>
      <c r="D28" s="2"/>
      <c r="E28" s="64"/>
      <c r="F28" s="86"/>
      <c r="G28" s="2"/>
      <c r="H28" s="61"/>
      <c r="I28" s="86"/>
      <c r="J28" s="2"/>
      <c r="K28" s="61"/>
      <c r="L28" s="86"/>
      <c r="M28" s="2"/>
      <c r="N28" s="61"/>
      <c r="O28" s="86"/>
      <c r="P28" s="2"/>
      <c r="Q28" s="61"/>
      <c r="R28" s="86"/>
      <c r="S28" s="2"/>
      <c r="T28" s="61"/>
      <c r="U28" s="86"/>
      <c r="V28" s="2"/>
      <c r="W28" s="61"/>
      <c r="X28" s="86"/>
      <c r="Y28" s="2"/>
      <c r="Z28" s="61"/>
      <c r="AA28" s="86"/>
      <c r="AB28" s="2"/>
      <c r="AC28" s="61"/>
      <c r="AD28" s="86"/>
      <c r="AE28" s="2"/>
      <c r="AF28" s="61"/>
      <c r="AG28" s="86"/>
      <c r="AH28" s="2"/>
      <c r="AI28" s="61"/>
      <c r="AJ28" s="86"/>
      <c r="AK28" s="2"/>
      <c r="AL28" s="61"/>
      <c r="AM28" s="86"/>
      <c r="AN28" s="2"/>
      <c r="AO28" s="2"/>
      <c r="AP28" s="67"/>
      <c r="AQ28" s="87"/>
      <c r="AR28" s="2"/>
      <c r="AS28" s="2"/>
      <c r="AT28" s="2"/>
    </row>
    <row r="29" spans="2:55" ht="14" thickTop="1" thickBot="1">
      <c r="B29" s="46">
        <v>7800</v>
      </c>
      <c r="C29" s="47" t="s">
        <v>142</v>
      </c>
      <c r="D29" s="48"/>
      <c r="E29" s="63">
        <f>SUM(E13:E27)</f>
        <v>15</v>
      </c>
      <c r="F29" s="49">
        <f>SUM(F13:F27)</f>
        <v>0.99999999999999989</v>
      </c>
      <c r="G29" s="48"/>
      <c r="H29" s="63">
        <f>SUM(H13:H27)</f>
        <v>15</v>
      </c>
      <c r="I29" s="49">
        <f>SUM(I13:I27)</f>
        <v>0.99999999999999989</v>
      </c>
      <c r="J29" s="48"/>
      <c r="K29" s="63">
        <f>SUM(K13:K27)</f>
        <v>15</v>
      </c>
      <c r="L29" s="49">
        <f>SUM(L13:L27)</f>
        <v>0.99999999999999989</v>
      </c>
      <c r="M29" s="48"/>
      <c r="N29" s="63">
        <f>SUM(N13:N27)</f>
        <v>15</v>
      </c>
      <c r="O29" s="49">
        <f>SUM(O13:O27)</f>
        <v>0.99999999999999989</v>
      </c>
      <c r="P29" s="48"/>
      <c r="Q29" s="63">
        <f>SUM(Q13:Q27)</f>
        <v>15</v>
      </c>
      <c r="R29" s="49">
        <f>SUM(R13:R27)</f>
        <v>0.99999999999999989</v>
      </c>
      <c r="S29" s="48"/>
      <c r="T29" s="63">
        <f>SUM(T13:T27)</f>
        <v>15</v>
      </c>
      <c r="U29" s="49">
        <f>SUM(U13:U27)</f>
        <v>0.99999999999999989</v>
      </c>
      <c r="V29" s="48"/>
      <c r="W29" s="63">
        <f>SUM(W13:W27)</f>
        <v>15</v>
      </c>
      <c r="X29" s="49">
        <f>SUM(X13:X27)</f>
        <v>0.99999999999999989</v>
      </c>
      <c r="Y29" s="48"/>
      <c r="Z29" s="63">
        <f>SUM(Z13:Z27)</f>
        <v>15</v>
      </c>
      <c r="AA29" s="49">
        <f>SUM(AA13:AA27)</f>
        <v>0.99999999999999989</v>
      </c>
      <c r="AB29" s="48"/>
      <c r="AC29" s="63">
        <f>SUM(AC13:AC27)</f>
        <v>15</v>
      </c>
      <c r="AD29" s="49">
        <f>SUM(AD13:AD27)</f>
        <v>0.99999999999999989</v>
      </c>
      <c r="AE29" s="48"/>
      <c r="AF29" s="63">
        <f>SUM(AF13:AF27)</f>
        <v>15</v>
      </c>
      <c r="AG29" s="49">
        <f>SUM(AG13:AG27)</f>
        <v>0.99999999999999989</v>
      </c>
      <c r="AH29" s="48"/>
      <c r="AI29" s="63">
        <f>SUM(AI13:AI27)</f>
        <v>15</v>
      </c>
      <c r="AJ29" s="49">
        <f>SUM(AJ13:AJ27)</f>
        <v>0.99999999999999989</v>
      </c>
      <c r="AK29" s="48"/>
      <c r="AL29" s="63">
        <f>SUM(AL13:AL27)</f>
        <v>15</v>
      </c>
      <c r="AM29" s="49">
        <f>SUM(AM13:AM27)</f>
        <v>0.99999999999999989</v>
      </c>
      <c r="AN29" s="48"/>
      <c r="AO29" s="48"/>
      <c r="AP29" s="63">
        <f>SUM(AP13:AP27)</f>
        <v>180</v>
      </c>
      <c r="AQ29" s="49">
        <f>SUM(AQ13:AQ27)</f>
        <v>0.99999999999999989</v>
      </c>
      <c r="AR29" s="48"/>
      <c r="AS29" s="48"/>
      <c r="AT29" s="48"/>
      <c r="AU29" s="28"/>
    </row>
    <row r="30" spans="2:55" ht="13" thickTop="1">
      <c r="D30"/>
      <c r="G30"/>
      <c r="J30"/>
      <c r="L30" s="70"/>
      <c r="M30"/>
      <c r="O30" s="70"/>
      <c r="P30"/>
      <c r="R30" s="70"/>
      <c r="S30"/>
      <c r="U30" s="70"/>
      <c r="V30"/>
      <c r="X30" s="70"/>
      <c r="Y30"/>
      <c r="AA30" s="70"/>
      <c r="AB30"/>
      <c r="AD30" s="70"/>
      <c r="AE30"/>
      <c r="AG30" s="70"/>
      <c r="AH30"/>
      <c r="AJ30" s="70"/>
      <c r="AK30"/>
      <c r="AM30" s="70"/>
      <c r="AN30"/>
      <c r="AO30"/>
      <c r="AQ30" s="70"/>
      <c r="AR30"/>
    </row>
    <row r="31" spans="2:55">
      <c r="D31"/>
      <c r="G31"/>
      <c r="J31"/>
      <c r="M31"/>
      <c r="P31"/>
      <c r="R31" s="70"/>
      <c r="S31"/>
      <c r="U31" s="70"/>
      <c r="V31"/>
      <c r="X31" s="70"/>
      <c r="Y31"/>
      <c r="AB31"/>
      <c r="AD31" s="70"/>
      <c r="AE31"/>
      <c r="AG31" s="70"/>
      <c r="AH31"/>
      <c r="AJ31" s="70"/>
      <c r="AK31"/>
      <c r="AM31" s="70"/>
      <c r="AN31"/>
      <c r="AO31"/>
      <c r="AR31"/>
    </row>
    <row r="32" spans="2:55">
      <c r="D32"/>
      <c r="G32"/>
      <c r="J32"/>
      <c r="M32"/>
      <c r="P32"/>
      <c r="S32"/>
      <c r="U32" s="70"/>
      <c r="V32"/>
      <c r="Y32"/>
      <c r="AB32"/>
      <c r="AE32"/>
      <c r="AG32" s="70"/>
      <c r="AH32"/>
      <c r="AJ32" s="70"/>
      <c r="AK32"/>
      <c r="AM32" s="70"/>
      <c r="AN32"/>
      <c r="AO32"/>
      <c r="AR32"/>
    </row>
    <row r="33" spans="2:69">
      <c r="C33" t="s">
        <v>0</v>
      </c>
      <c r="D33"/>
      <c r="E33" t="s">
        <v>0</v>
      </c>
      <c r="G33" t="s">
        <v>0</v>
      </c>
      <c r="H33" t="s">
        <v>0</v>
      </c>
      <c r="J33"/>
      <c r="M33"/>
      <c r="P33"/>
      <c r="S33"/>
      <c r="U33" s="70"/>
      <c r="V33"/>
      <c r="Y33"/>
      <c r="AB33"/>
      <c r="AE33"/>
      <c r="AG33" s="70"/>
      <c r="AH33"/>
      <c r="AJ33" s="70"/>
      <c r="AK33"/>
      <c r="AM33" s="70"/>
      <c r="AN33"/>
      <c r="AO33"/>
      <c r="AR33"/>
    </row>
    <row r="34" spans="2:69">
      <c r="D34"/>
      <c r="G34"/>
      <c r="H34" t="s">
        <v>0</v>
      </c>
      <c r="J34"/>
      <c r="M34"/>
      <c r="P34"/>
      <c r="S34"/>
      <c r="V34"/>
      <c r="Y34"/>
      <c r="AB34"/>
      <c r="AE34"/>
      <c r="AG34" s="70"/>
      <c r="AH34"/>
      <c r="AJ34" s="70"/>
      <c r="AK34"/>
      <c r="AM34" s="70"/>
      <c r="AN34"/>
      <c r="AO34"/>
      <c r="AR34"/>
    </row>
    <row r="35" spans="2:69">
      <c r="D35"/>
      <c r="G35"/>
      <c r="H35" t="s">
        <v>0</v>
      </c>
      <c r="J35"/>
      <c r="M35"/>
      <c r="P35"/>
      <c r="S35"/>
      <c r="V35"/>
      <c r="Y35"/>
      <c r="AB35"/>
      <c r="AE35"/>
      <c r="AH35"/>
      <c r="AK35"/>
      <c r="AM35" s="70"/>
      <c r="AN35"/>
      <c r="AO35"/>
      <c r="AR35"/>
    </row>
    <row r="36" spans="2:69">
      <c r="D36"/>
      <c r="G36"/>
      <c r="H36" t="s">
        <v>0</v>
      </c>
      <c r="J36"/>
      <c r="M36"/>
      <c r="P36"/>
      <c r="S36"/>
      <c r="V36"/>
      <c r="Y36"/>
      <c r="AB36"/>
      <c r="AE36"/>
      <c r="AH36"/>
      <c r="AK36"/>
      <c r="AN36"/>
      <c r="AO36"/>
      <c r="AR36"/>
      <c r="BB36" s="7"/>
      <c r="BC36" s="7"/>
      <c r="BD36" s="7"/>
      <c r="BE36" s="7"/>
      <c r="BF36" s="7"/>
      <c r="BG36" s="7"/>
      <c r="BH36" s="7"/>
      <c r="BI36" s="7"/>
      <c r="BJ36" s="7"/>
      <c r="BK36" s="7"/>
      <c r="BL36" s="7"/>
      <c r="BM36" s="7"/>
      <c r="BN36" s="7"/>
      <c r="BO36" s="7"/>
      <c r="BP36" s="7"/>
      <c r="BQ36" s="7"/>
    </row>
    <row r="37" spans="2:69">
      <c r="D37"/>
      <c r="G37"/>
      <c r="H37" t="s">
        <v>0</v>
      </c>
      <c r="J37"/>
      <c r="M37"/>
      <c r="P37"/>
      <c r="S37"/>
      <c r="V37"/>
      <c r="Y37"/>
      <c r="AB37"/>
      <c r="AE37"/>
      <c r="AH37"/>
      <c r="AK37"/>
      <c r="AN37"/>
      <c r="AO37"/>
      <c r="AR37"/>
    </row>
    <row r="38" spans="2:69">
      <c r="D38"/>
      <c r="G38"/>
      <c r="H38" t="s">
        <v>0</v>
      </c>
      <c r="J38"/>
      <c r="M38"/>
      <c r="P38"/>
      <c r="S38"/>
      <c r="V38"/>
      <c r="Y38"/>
      <c r="AB38"/>
      <c r="AE38"/>
      <c r="AH38"/>
      <c r="AK38"/>
      <c r="AN38"/>
      <c r="AO38"/>
      <c r="AR38"/>
    </row>
    <row r="39" spans="2:69">
      <c r="D39"/>
      <c r="G39"/>
      <c r="J39"/>
      <c r="M39"/>
      <c r="P39"/>
      <c r="S39"/>
      <c r="V39"/>
      <c r="Y39"/>
      <c r="AB39"/>
      <c r="AE39"/>
      <c r="AH39"/>
      <c r="AK39"/>
      <c r="AN39"/>
      <c r="AO39"/>
      <c r="AR39"/>
    </row>
    <row r="40" spans="2:69">
      <c r="D40"/>
      <c r="G40"/>
      <c r="J40"/>
      <c r="M40"/>
      <c r="P40"/>
      <c r="S40"/>
      <c r="V40"/>
      <c r="Y40"/>
      <c r="AB40"/>
      <c r="AE40"/>
      <c r="AH40"/>
      <c r="AK40"/>
      <c r="AN40"/>
      <c r="AO40"/>
      <c r="AR40"/>
    </row>
    <row r="41" spans="2:69">
      <c r="D41"/>
      <c r="G41"/>
      <c r="J41"/>
      <c r="M41"/>
      <c r="P41"/>
      <c r="S41"/>
      <c r="V41"/>
      <c r="Y41"/>
      <c r="AB41"/>
      <c r="AE41"/>
      <c r="AH41"/>
      <c r="AK41"/>
      <c r="AN41"/>
      <c r="AO41"/>
      <c r="AR41"/>
    </row>
    <row r="42" spans="2:69">
      <c r="D42"/>
      <c r="G42"/>
      <c r="J42"/>
      <c r="M42"/>
      <c r="P42"/>
      <c r="S42"/>
      <c r="V42"/>
      <c r="Y42"/>
      <c r="AB42"/>
      <c r="AE42"/>
      <c r="AH42"/>
      <c r="AK42"/>
      <c r="AN42"/>
      <c r="AO42"/>
      <c r="AR42"/>
    </row>
    <row r="43" spans="2:69">
      <c r="D43"/>
      <c r="G43"/>
      <c r="J43"/>
      <c r="M43"/>
      <c r="P43"/>
      <c r="S43"/>
      <c r="V43"/>
      <c r="Y43"/>
      <c r="AB43"/>
      <c r="AE43"/>
      <c r="AH43"/>
      <c r="AK43"/>
      <c r="AN43"/>
      <c r="AO43"/>
      <c r="AR43"/>
    </row>
    <row r="44" spans="2:69">
      <c r="D44"/>
      <c r="G44"/>
      <c r="J44"/>
      <c r="M44"/>
      <c r="P44"/>
      <c r="S44"/>
      <c r="V44"/>
      <c r="Y44"/>
      <c r="AB44"/>
      <c r="AE44"/>
      <c r="AH44"/>
      <c r="AK44"/>
      <c r="AN44"/>
      <c r="AO44"/>
      <c r="AR44"/>
    </row>
    <row r="45" spans="2:69">
      <c r="D45"/>
      <c r="G45"/>
      <c r="J45"/>
      <c r="M45"/>
      <c r="P45"/>
      <c r="S45"/>
      <c r="V45"/>
      <c r="Y45"/>
      <c r="AB45"/>
      <c r="AE45"/>
      <c r="AH45"/>
      <c r="AK45"/>
      <c r="AN45"/>
      <c r="AO45"/>
      <c r="AR45"/>
    </row>
    <row r="46" spans="2:69">
      <c r="D46"/>
      <c r="G46"/>
      <c r="J46"/>
      <c r="M46"/>
      <c r="P46"/>
      <c r="S46"/>
      <c r="V46"/>
      <c r="Y46"/>
      <c r="AB46"/>
      <c r="AE46"/>
      <c r="AH46"/>
      <c r="AK46"/>
      <c r="AN46"/>
      <c r="AO46"/>
      <c r="AR46"/>
    </row>
    <row r="47" spans="2:69">
      <c r="D47"/>
      <c r="G47"/>
      <c r="J47"/>
      <c r="M47"/>
      <c r="P47"/>
      <c r="S47"/>
      <c r="V47"/>
      <c r="Y47"/>
      <c r="AB47"/>
      <c r="AE47"/>
      <c r="AH47"/>
      <c r="AK47"/>
      <c r="AN47"/>
      <c r="AO47"/>
      <c r="AR47"/>
    </row>
    <row r="48" spans="2:69">
      <c r="B48" s="50"/>
      <c r="C48" s="50"/>
      <c r="D48" s="2"/>
      <c r="E48" s="50"/>
      <c r="F48" s="50"/>
      <c r="G48" s="2"/>
      <c r="H48" s="51"/>
      <c r="I48" s="50"/>
      <c r="J48" s="2"/>
      <c r="K48" s="50"/>
      <c r="L48" s="50"/>
      <c r="M48" s="2"/>
      <c r="N48" s="50"/>
      <c r="O48" s="50"/>
      <c r="P48" s="2"/>
      <c r="Q48" s="50"/>
      <c r="R48" s="50"/>
      <c r="S48" s="2"/>
      <c r="T48" s="50"/>
      <c r="U48" s="50"/>
      <c r="V48" s="2"/>
      <c r="W48" s="50"/>
      <c r="X48" s="50"/>
      <c r="Y48" s="2"/>
      <c r="Z48" s="50"/>
      <c r="AA48" s="50"/>
      <c r="AB48" s="2"/>
      <c r="AC48" s="50"/>
      <c r="AD48" s="50"/>
      <c r="AE48" s="2"/>
      <c r="AF48" s="50"/>
      <c r="AG48" s="50"/>
      <c r="AH48" s="2"/>
      <c r="AI48" s="50"/>
      <c r="AJ48" s="50"/>
      <c r="AK48" s="2"/>
      <c r="AL48" s="50"/>
      <c r="AM48" s="50"/>
      <c r="AN48" s="2"/>
      <c r="AO48" s="2"/>
      <c r="AP48" s="50"/>
      <c r="AQ48" s="50"/>
      <c r="AR48" s="2"/>
      <c r="AS48" s="50"/>
      <c r="AT48"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pageSetUpPr fitToPage="1"/>
  </sheetPr>
  <dimension ref="B1:BQ50"/>
  <sheetViews>
    <sheetView zoomScale="125" zoomScaleNormal="125" zoomScalePageLayoutView="125" workbookViewId="0"/>
  </sheetViews>
  <sheetFormatPr baseColWidth="10" defaultRowHeight="12" x14ac:dyDescent="0"/>
  <cols>
    <col min="1" max="1" width="2.1640625" customWidth="1"/>
    <col min="2" max="2" width="5.1640625" customWidth="1"/>
    <col min="3" max="3" width="42.5" customWidth="1"/>
    <col min="4" max="4" width="0.83203125" style="1" customWidth="1"/>
    <col min="5" max="5" width="14.33203125" customWidth="1"/>
    <col min="6" max="6" width="7.83203125" customWidth="1"/>
    <col min="7" max="7" width="0.83203125" style="1" customWidth="1"/>
    <col min="8" max="8" width="14.33203125" customWidth="1"/>
    <col min="9" max="9" width="7.83203125" customWidth="1"/>
    <col min="10" max="10" width="0.83203125" style="1" customWidth="1"/>
    <col min="11" max="11" width="14.33203125" customWidth="1"/>
    <col min="12" max="12" width="7.83203125" customWidth="1"/>
    <col min="13" max="13" width="0.83203125" style="1" customWidth="1"/>
    <col min="14" max="14" width="14.33203125" customWidth="1"/>
    <col min="15" max="15" width="7.83203125" customWidth="1"/>
    <col min="16" max="16" width="0.83203125" style="1" customWidth="1"/>
    <col min="17" max="17" width="14.33203125" customWidth="1"/>
    <col min="18" max="18" width="7.83203125" customWidth="1"/>
    <col min="19" max="19" width="0.83203125" style="1" customWidth="1"/>
    <col min="20" max="20" width="14.33203125" customWidth="1"/>
    <col min="21" max="21" width="7.83203125" customWidth="1"/>
    <col min="22" max="22" width="0.83203125" style="1" customWidth="1"/>
    <col min="23" max="23" width="14.33203125" customWidth="1"/>
    <col min="24" max="24" width="7.83203125" customWidth="1"/>
    <col min="25" max="25" width="0.83203125" style="1" customWidth="1"/>
    <col min="26" max="26" width="14.33203125" customWidth="1"/>
    <col min="27" max="27" width="7.83203125" customWidth="1"/>
    <col min="28" max="28" width="0.83203125" style="1" customWidth="1"/>
    <col min="29" max="29" width="14.33203125" customWidth="1"/>
    <col min="30" max="30" width="7.83203125" customWidth="1"/>
    <col min="31" max="31" width="0.83203125" style="1" customWidth="1"/>
    <col min="32" max="32" width="14.33203125" customWidth="1"/>
    <col min="33" max="33" width="7.83203125" customWidth="1"/>
    <col min="34" max="34" width="0.83203125" style="1" customWidth="1"/>
    <col min="35" max="35" width="14.33203125" customWidth="1"/>
    <col min="36" max="36" width="7.83203125" customWidth="1"/>
    <col min="37" max="37" width="0.83203125" style="1" customWidth="1"/>
    <col min="38" max="38" width="14.33203125" customWidth="1"/>
    <col min="39" max="39" width="7.83203125" customWidth="1"/>
    <col min="40" max="41" width="0.83203125" style="1" customWidth="1"/>
    <col min="42" max="42" width="14.33203125" customWidth="1"/>
    <col min="43" max="43" width="8.1640625" customWidth="1"/>
    <col min="44" max="44" width="8.5" style="1" customWidth="1"/>
  </cols>
  <sheetData>
    <row r="1" spans="2:56" ht="13" thickBot="1"/>
    <row r="2" spans="2:56" ht="13" thickTop="1">
      <c r="B2" s="122" t="str">
        <f>+'Total des coûts d''exploitation'!B2:C2</f>
        <v>Restaurant Le 755 cuisine_monde</v>
      </c>
      <c r="C2" s="123"/>
      <c r="AR2" s="2"/>
      <c r="AS2" s="2"/>
      <c r="AT2" s="2"/>
    </row>
    <row r="3" spans="2:56">
      <c r="B3" s="124" t="str">
        <f>+'Total des coûts d''exploitation'!B3:C3</f>
        <v>Budget d’exploitation pour l’année 2017</v>
      </c>
      <c r="C3" s="125"/>
      <c r="AR3" s="2"/>
      <c r="AS3" s="2"/>
      <c r="AT3" s="2"/>
    </row>
    <row r="4" spans="2:56" ht="13" thickBot="1">
      <c r="B4" s="126" t="str">
        <f>+'Total des coûts d''exploitation'!B4:C4</f>
        <v>Calendrier du 1er janvier 2017 au 31 décembre 2017</v>
      </c>
      <c r="C4" s="127"/>
      <c r="AR4" s="2"/>
      <c r="AS4" s="2"/>
      <c r="AT4" s="2"/>
    </row>
    <row r="5" spans="2:56" ht="14" thickTop="1" thickBot="1">
      <c r="D5"/>
      <c r="AR5" s="2"/>
      <c r="AS5" s="2"/>
      <c r="AT5" s="2"/>
    </row>
    <row r="6" spans="2:56" ht="13" thickTop="1">
      <c r="B6" s="3"/>
      <c r="C6" s="4" t="str">
        <f>+'Total des coûts d''exploitation'!C6</f>
        <v>Nombre de places</v>
      </c>
      <c r="D6"/>
      <c r="E6" s="5" t="str">
        <f>+'Total des coûts d''exploitation'!E6</f>
        <v>Coût / place / jour</v>
      </c>
      <c r="F6" s="6">
        <f>+E31/$C$7/31</f>
        <v>5.4838709677419361E-3</v>
      </c>
      <c r="G6" s="7"/>
      <c r="H6" s="5" t="str">
        <f>+E6</f>
        <v>Coût / place / jour</v>
      </c>
      <c r="I6" s="6">
        <f>+H31/$C$7/28</f>
        <v>6.0714285714285722E-3</v>
      </c>
      <c r="J6" s="7"/>
      <c r="K6" s="5" t="str">
        <f>+H6</f>
        <v>Coût / place / jour</v>
      </c>
      <c r="L6" s="6">
        <f>+K31/$C$7/31</f>
        <v>5.4838709677419361E-3</v>
      </c>
      <c r="M6" s="7"/>
      <c r="N6" s="5" t="str">
        <f>+K6</f>
        <v>Coût / place / jour</v>
      </c>
      <c r="O6" s="6">
        <f>+N31/$C$7/30</f>
        <v>5.6666666666666671E-3</v>
      </c>
      <c r="P6" s="8"/>
      <c r="Q6" s="5" t="str">
        <f>+N6</f>
        <v>Coût / place / jour</v>
      </c>
      <c r="R6" s="6">
        <f>+Q31/$C$7/31</f>
        <v>5.4838709677419361E-3</v>
      </c>
      <c r="S6" s="8"/>
      <c r="T6" s="5" t="str">
        <f>+Q6</f>
        <v>Coût / place / jour</v>
      </c>
      <c r="U6" s="6">
        <f>+T31/$C$7/30</f>
        <v>5.6666666666666671E-3</v>
      </c>
      <c r="V6" s="7"/>
      <c r="W6" s="5" t="str">
        <f>+T6</f>
        <v>Coût / place / jour</v>
      </c>
      <c r="X6" s="6">
        <f>+W31/$C$7/31</f>
        <v>5.4838709677419361E-3</v>
      </c>
      <c r="Y6" s="7"/>
      <c r="Z6" s="5" t="str">
        <f>+W6</f>
        <v>Coût / place / jour</v>
      </c>
      <c r="AA6" s="6">
        <f>+Z31/$C$7/31</f>
        <v>5.4838709677419361E-3</v>
      </c>
      <c r="AB6" s="7"/>
      <c r="AC6" s="5" t="str">
        <f>+Z6</f>
        <v>Coût / place / jour</v>
      </c>
      <c r="AD6" s="6">
        <f>+AC31/$C$7/30</f>
        <v>5.6666666666666671E-3</v>
      </c>
      <c r="AE6" s="7"/>
      <c r="AF6" s="5" t="str">
        <f>+AC6</f>
        <v>Coût / place / jour</v>
      </c>
      <c r="AG6" s="6">
        <f>+AF31/$C$7/31</f>
        <v>5.4838709677419361E-3</v>
      </c>
      <c r="AH6" s="7"/>
      <c r="AI6" s="5" t="str">
        <f>+AF6</f>
        <v>Coût / place / jour</v>
      </c>
      <c r="AJ6" s="6">
        <f>+AI31/$C$7/30</f>
        <v>5.6666666666666671E-3</v>
      </c>
      <c r="AK6" s="9"/>
      <c r="AL6" s="5" t="str">
        <f>+AI6</f>
        <v>Coût / place / jour</v>
      </c>
      <c r="AM6" s="6">
        <f>+AL31/$C$7/31</f>
        <v>5.4838709677419361E-3</v>
      </c>
      <c r="AN6" s="7"/>
      <c r="AO6" s="7"/>
      <c r="AP6" s="10" t="str">
        <f>+AL6</f>
        <v>Coût / place / jour</v>
      </c>
      <c r="AQ6" s="11">
        <f>+AP31/$C$7/365</f>
        <v>5.5890410958904114E-3</v>
      </c>
      <c r="AR6" s="2"/>
      <c r="AS6" s="2"/>
      <c r="AT6" s="2"/>
    </row>
    <row r="7" spans="2:56">
      <c r="B7" s="12"/>
      <c r="C7" s="13">
        <f>+'Total des coûts d''exploitation'!C7</f>
        <v>100</v>
      </c>
      <c r="D7"/>
      <c r="E7" s="18">
        <f>+E31/$AP31</f>
        <v>8.3333333333333329E-2</v>
      </c>
      <c r="F7" s="14"/>
      <c r="G7"/>
      <c r="H7" s="18">
        <f>+H31/$AP31</f>
        <v>8.3333333333333329E-2</v>
      </c>
      <c r="I7" s="14"/>
      <c r="J7"/>
      <c r="K7" s="18">
        <f>+K31/$AP31</f>
        <v>8.3333333333333329E-2</v>
      </c>
      <c r="L7" s="19"/>
      <c r="M7"/>
      <c r="N7" s="18">
        <f>+N31/$AP31</f>
        <v>8.3333333333333329E-2</v>
      </c>
      <c r="O7" s="19"/>
      <c r="P7" s="15"/>
      <c r="Q7" s="18">
        <f>+Q31/$AP31</f>
        <v>8.3333333333333329E-2</v>
      </c>
      <c r="R7" s="19"/>
      <c r="S7" s="15"/>
      <c r="T7" s="18">
        <f>+T31/$AP31</f>
        <v>8.3333333333333329E-2</v>
      </c>
      <c r="U7" s="19"/>
      <c r="V7"/>
      <c r="W7" s="18">
        <f>+W31/$AP31</f>
        <v>8.3333333333333329E-2</v>
      </c>
      <c r="X7" s="19"/>
      <c r="Y7"/>
      <c r="Z7" s="18">
        <f>+Z31/$AP31</f>
        <v>8.3333333333333329E-2</v>
      </c>
      <c r="AA7" s="19"/>
      <c r="AB7"/>
      <c r="AC7" s="18">
        <f>+AC31/$AP31</f>
        <v>8.3333333333333329E-2</v>
      </c>
      <c r="AD7" s="19"/>
      <c r="AE7"/>
      <c r="AF7" s="18">
        <f>+AF31/$AP31</f>
        <v>8.3333333333333329E-2</v>
      </c>
      <c r="AG7" s="19"/>
      <c r="AH7"/>
      <c r="AI7" s="18">
        <f>+AI31/$AP31</f>
        <v>8.3333333333333329E-2</v>
      </c>
      <c r="AJ7" s="19"/>
      <c r="AK7" s="16"/>
      <c r="AL7" s="18">
        <f>+AL31/$AP31</f>
        <v>8.3333333333333329E-2</v>
      </c>
      <c r="AM7" s="19"/>
      <c r="AN7"/>
      <c r="AO7"/>
      <c r="AP7" s="24">
        <f>+AP31/$AP31</f>
        <v>1</v>
      </c>
      <c r="AQ7" s="17" t="str">
        <f>+'Total des coûts d''exploitation'!AQ7</f>
        <v>365 jours</v>
      </c>
      <c r="AR7" s="2"/>
      <c r="AS7" s="2"/>
      <c r="AT7" s="2"/>
    </row>
    <row r="8" spans="2:56">
      <c r="B8" s="12"/>
      <c r="C8" s="13">
        <f>+'Total des coûts d''exploitation'!C8</f>
        <v>1</v>
      </c>
      <c r="D8"/>
      <c r="E8" s="25" t="str">
        <f>+'Total des coûts d''exploitation'!E8</f>
        <v>Pér.01</v>
      </c>
      <c r="F8" s="13" t="str">
        <f>+'Total des coûts d''exploitation'!F8</f>
        <v>(%)</v>
      </c>
      <c r="G8" s="20"/>
      <c r="H8" s="25" t="str">
        <f>+'Total des coûts d''exploitation'!H8</f>
        <v>Pér.02</v>
      </c>
      <c r="I8" s="13" t="str">
        <f>F8</f>
        <v>(%)</v>
      </c>
      <c r="J8" s="20"/>
      <c r="K8" s="25" t="str">
        <f>+'Total des coûts d''exploitation'!K8</f>
        <v>Pér.03</v>
      </c>
      <c r="L8" s="13" t="str">
        <f>I8</f>
        <v>(%)</v>
      </c>
      <c r="M8" s="20"/>
      <c r="N8" s="25" t="str">
        <f>+'Total des coûts d''exploitation'!N8</f>
        <v>Pér.04</v>
      </c>
      <c r="O8" s="13" t="str">
        <f>L8</f>
        <v>(%)</v>
      </c>
      <c r="P8" s="21"/>
      <c r="Q8" s="25" t="str">
        <f>+'Total des coûts d''exploitation'!Q8</f>
        <v>Pér.05</v>
      </c>
      <c r="R8" s="13" t="str">
        <f>O8</f>
        <v>(%)</v>
      </c>
      <c r="S8" s="21"/>
      <c r="T8" s="25" t="str">
        <f>+'Total des coûts d''exploitation'!T8</f>
        <v>Pér.06</v>
      </c>
      <c r="U8" s="13" t="str">
        <f>R8</f>
        <v>(%)</v>
      </c>
      <c r="V8" s="20"/>
      <c r="W8" s="25" t="str">
        <f>+'Total des coûts d''exploitation'!W8</f>
        <v>Pér.07</v>
      </c>
      <c r="X8" s="13" t="str">
        <f>U8</f>
        <v>(%)</v>
      </c>
      <c r="Y8" s="20"/>
      <c r="Z8" s="25" t="str">
        <f>+'Total des coûts d''exploitation'!Z8</f>
        <v>Pér.08</v>
      </c>
      <c r="AA8" s="13" t="str">
        <f>X8</f>
        <v>(%)</v>
      </c>
      <c r="AB8" s="20"/>
      <c r="AC8" s="25" t="str">
        <f>+'Total des coûts d''exploitation'!AC8</f>
        <v>Pér.09</v>
      </c>
      <c r="AD8" s="13" t="str">
        <f>AA8</f>
        <v>(%)</v>
      </c>
      <c r="AE8" s="20"/>
      <c r="AF8" s="25" t="str">
        <f>+'Total des coûts d''exploitation'!AF8</f>
        <v>Pér.10</v>
      </c>
      <c r="AG8" s="13" t="str">
        <f>AD8</f>
        <v>(%)</v>
      </c>
      <c r="AH8" s="20"/>
      <c r="AI8" s="25" t="str">
        <f>+'Total des coûts d''exploitation'!AI8</f>
        <v>Pér.11</v>
      </c>
      <c r="AJ8" s="13" t="str">
        <f>AG8</f>
        <v>(%)</v>
      </c>
      <c r="AK8" s="22"/>
      <c r="AL8" s="25" t="str">
        <f>+'Total des coûts d''exploitation'!AL8</f>
        <v>Pér.12</v>
      </c>
      <c r="AM8" s="13" t="str">
        <f>AJ8</f>
        <v>(%)</v>
      </c>
      <c r="AN8" s="23" t="s">
        <v>0</v>
      </c>
      <c r="AO8" s="20"/>
      <c r="AP8" s="27" t="str">
        <f>+'Total des coûts d''exploitation'!AP8</f>
        <v>Total</v>
      </c>
      <c r="AQ8" s="13" t="str">
        <f>AM8</f>
        <v>(%)</v>
      </c>
      <c r="AR8" s="2"/>
      <c r="AS8" s="2"/>
      <c r="AT8" s="2"/>
    </row>
    <row r="9" spans="2:56" ht="13" thickBot="1">
      <c r="B9" s="53"/>
      <c r="C9" s="54">
        <f>AP31/$C$7</f>
        <v>2.04</v>
      </c>
      <c r="D9"/>
      <c r="E9" s="74" t="str">
        <f>+'Total des coûts d''exploitation'!E9</f>
        <v>Janvier 2017</v>
      </c>
      <c r="F9" s="108"/>
      <c r="G9" s="109"/>
      <c r="H9" s="75" t="str">
        <f>+'Total des coûts d''exploitation'!H9</f>
        <v>Février 2017</v>
      </c>
      <c r="I9" s="110"/>
      <c r="J9" s="109"/>
      <c r="K9" s="75" t="str">
        <f>+'Total des coûts d''exploitation'!K9</f>
        <v>Mars 2017</v>
      </c>
      <c r="L9" s="110"/>
      <c r="M9" s="109"/>
      <c r="N9" s="74" t="str">
        <f>+'Total des coûts d''exploitation'!N9</f>
        <v>Avril 2017</v>
      </c>
      <c r="O9" s="108"/>
      <c r="P9" s="111"/>
      <c r="Q9" s="74" t="str">
        <f>+'Total des coûts d''exploitation'!Q9</f>
        <v>Mai 2017</v>
      </c>
      <c r="R9" s="108"/>
      <c r="S9" s="111"/>
      <c r="T9" s="75" t="str">
        <f>+'Total des coûts d''exploitation'!T9</f>
        <v>Juin 2017</v>
      </c>
      <c r="U9" s="110"/>
      <c r="V9" s="109"/>
      <c r="W9" s="75" t="str">
        <f>+'Total des coûts d''exploitation'!W9</f>
        <v>Juillet 2017</v>
      </c>
      <c r="X9" s="110"/>
      <c r="Y9" s="109"/>
      <c r="Z9" s="75" t="str">
        <f>+'Total des coûts d''exploitation'!Z9</f>
        <v>Août 2017</v>
      </c>
      <c r="AA9" s="110"/>
      <c r="AB9" s="109"/>
      <c r="AC9" s="75" t="str">
        <f>+'Total des coûts d''exploitation'!AC9</f>
        <v>Septembre 2017</v>
      </c>
      <c r="AD9" s="110"/>
      <c r="AE9" s="109"/>
      <c r="AF9" s="75" t="str">
        <f>+'Total des coûts d''exploitation'!AF9</f>
        <v>Octobre 2017</v>
      </c>
      <c r="AG9" s="110"/>
      <c r="AH9" s="109"/>
      <c r="AI9" s="75" t="str">
        <f>+'Total des coûts d''exploitation'!AI9</f>
        <v>Novembre 2017</v>
      </c>
      <c r="AJ9" s="110"/>
      <c r="AK9" s="112"/>
      <c r="AL9" s="75" t="str">
        <f>+'Total des coûts d''exploitation'!AL9</f>
        <v>Décembre 2017</v>
      </c>
      <c r="AM9" s="110"/>
      <c r="AN9" s="109"/>
      <c r="AO9" s="109"/>
      <c r="AP9" s="81" t="str">
        <f>+'Total des coûts d''exploitation'!AP9</f>
        <v>Année 2017</v>
      </c>
      <c r="AQ9" s="113"/>
      <c r="AR9" s="114"/>
      <c r="AS9" s="83"/>
      <c r="AT9" s="84"/>
      <c r="AU9" s="85"/>
      <c r="AV9" s="85"/>
      <c r="AW9" s="85"/>
      <c r="AX9" s="85"/>
      <c r="AY9" s="85"/>
      <c r="AZ9" s="85"/>
    </row>
    <row r="10" spans="2:56" ht="14" thickTop="1" thickBot="1">
      <c r="D10" s="28"/>
      <c r="G10" s="30"/>
      <c r="J10" s="30"/>
      <c r="M10" s="30"/>
      <c r="P10" s="31"/>
      <c r="S10" s="31"/>
      <c r="V10" s="30"/>
      <c r="Y10" s="32"/>
      <c r="AB10" s="30"/>
      <c r="AE10" s="30"/>
      <c r="AH10" s="30"/>
      <c r="AK10" s="33"/>
      <c r="AN10" s="30"/>
      <c r="AO10" s="30"/>
      <c r="AR10" s="34"/>
      <c r="AS10" s="34"/>
      <c r="AT10" s="34"/>
    </row>
    <row r="11" spans="2:56" ht="13" thickTop="1">
      <c r="B11" s="56"/>
      <c r="C11" s="57" t="s">
        <v>60</v>
      </c>
      <c r="D11"/>
      <c r="E11" s="56"/>
      <c r="F11" s="58"/>
      <c r="G11"/>
      <c r="H11" s="56"/>
      <c r="I11" s="58"/>
      <c r="J11"/>
      <c r="K11" s="56"/>
      <c r="L11" s="58"/>
      <c r="M11"/>
      <c r="N11" s="56"/>
      <c r="O11" s="58"/>
      <c r="P11"/>
      <c r="Q11" s="56"/>
      <c r="R11" s="58"/>
      <c r="S11"/>
      <c r="T11" s="56"/>
      <c r="U11" s="58"/>
      <c r="V11"/>
      <c r="W11" s="56"/>
      <c r="X11" s="58"/>
      <c r="Y11"/>
      <c r="Z11" s="56"/>
      <c r="AA11" s="58"/>
      <c r="AB11"/>
      <c r="AC11" s="56"/>
      <c r="AD11" s="58"/>
      <c r="AE11"/>
      <c r="AF11" s="56"/>
      <c r="AG11" s="58"/>
      <c r="AH11"/>
      <c r="AI11" s="56"/>
      <c r="AJ11" s="58"/>
      <c r="AK11"/>
      <c r="AL11" s="56"/>
      <c r="AM11" s="58"/>
      <c r="AN11"/>
      <c r="AO11"/>
      <c r="AP11" s="59"/>
      <c r="AQ11" s="60"/>
      <c r="AR11" s="39"/>
      <c r="AS11" s="39"/>
      <c r="AT11" s="39"/>
      <c r="AU11" s="32"/>
      <c r="AV11" s="32"/>
      <c r="AW11" s="32"/>
      <c r="AX11" s="32"/>
      <c r="AY11" s="32"/>
      <c r="AZ11" s="32"/>
      <c r="BA11" s="32"/>
      <c r="BB11" s="32"/>
      <c r="BC11" s="32"/>
      <c r="BD11" s="32"/>
    </row>
    <row r="12" spans="2:56">
      <c r="B12" s="35"/>
      <c r="C12" s="55"/>
      <c r="D12"/>
      <c r="E12" s="35"/>
      <c r="F12" s="36"/>
      <c r="G12"/>
      <c r="H12" s="35"/>
      <c r="I12" s="36"/>
      <c r="J12"/>
      <c r="K12" s="35"/>
      <c r="L12" s="36"/>
      <c r="M12"/>
      <c r="N12" s="35"/>
      <c r="O12" s="36"/>
      <c r="P12"/>
      <c r="Q12" s="35"/>
      <c r="R12" s="36"/>
      <c r="S12"/>
      <c r="T12" s="35"/>
      <c r="U12" s="36"/>
      <c r="V12"/>
      <c r="W12" s="35"/>
      <c r="X12" s="36"/>
      <c r="Y12"/>
      <c r="Z12" s="35"/>
      <c r="AA12" s="36"/>
      <c r="AB12"/>
      <c r="AC12" s="35"/>
      <c r="AD12" s="36"/>
      <c r="AE12"/>
      <c r="AF12" s="35"/>
      <c r="AG12" s="36"/>
      <c r="AH12"/>
      <c r="AI12" s="35"/>
      <c r="AJ12" s="36"/>
      <c r="AK12"/>
      <c r="AL12" s="35"/>
      <c r="AM12" s="73"/>
      <c r="AN12"/>
      <c r="AO12"/>
      <c r="AP12" s="37"/>
      <c r="AQ12" s="38"/>
      <c r="AR12" s="39"/>
      <c r="AS12" s="39"/>
      <c r="AT12" s="39"/>
      <c r="AU12" s="32"/>
      <c r="AV12" s="32"/>
      <c r="AW12" s="32"/>
      <c r="AX12" s="32"/>
      <c r="AY12" s="32"/>
      <c r="AZ12" s="32"/>
      <c r="BA12" s="32"/>
      <c r="BB12" s="32"/>
      <c r="BC12" s="32"/>
      <c r="BD12" s="32"/>
    </row>
    <row r="13" spans="2:56">
      <c r="B13" s="106">
        <v>7902</v>
      </c>
      <c r="C13" s="36" t="s">
        <v>137</v>
      </c>
      <c r="D13" s="2"/>
      <c r="E13" s="64">
        <v>1</v>
      </c>
      <c r="F13" s="71">
        <f t="shared" ref="F13:F29" si="0">E13/E$31</f>
        <v>5.8823529411764705E-2</v>
      </c>
      <c r="G13" s="2"/>
      <c r="H13" s="61">
        <v>1</v>
      </c>
      <c r="I13" s="71">
        <f t="shared" ref="I13:I29" si="1">H13/H$31</f>
        <v>5.8823529411764705E-2</v>
      </c>
      <c r="J13" s="42"/>
      <c r="K13" s="61">
        <v>1</v>
      </c>
      <c r="L13" s="71">
        <f t="shared" ref="L13:L29" si="2">K13/K$31</f>
        <v>5.8823529411764705E-2</v>
      </c>
      <c r="M13" s="42"/>
      <c r="N13" s="61">
        <v>1</v>
      </c>
      <c r="O13" s="71">
        <f t="shared" ref="O13:O29" si="3">N13/N$31</f>
        <v>5.8823529411764705E-2</v>
      </c>
      <c r="P13" s="42"/>
      <c r="Q13" s="61">
        <v>1</v>
      </c>
      <c r="R13" s="71">
        <f t="shared" ref="R13:R29" si="4">Q13/Q$31</f>
        <v>5.8823529411764705E-2</v>
      </c>
      <c r="S13" s="42"/>
      <c r="T13" s="61">
        <v>1</v>
      </c>
      <c r="U13" s="71">
        <f t="shared" ref="U13:U29" si="5">T13/T$31</f>
        <v>5.8823529411764705E-2</v>
      </c>
      <c r="V13" s="42"/>
      <c r="W13" s="61">
        <v>1</v>
      </c>
      <c r="X13" s="71">
        <f t="shared" ref="X13:X29" si="6">W13/W$31</f>
        <v>5.8823529411764705E-2</v>
      </c>
      <c r="Y13" s="42"/>
      <c r="Z13" s="61">
        <v>1</v>
      </c>
      <c r="AA13" s="71">
        <f t="shared" ref="AA13:AA29" si="7">Z13/Z$31</f>
        <v>5.8823529411764705E-2</v>
      </c>
      <c r="AB13" s="42"/>
      <c r="AC13" s="61">
        <v>1</v>
      </c>
      <c r="AD13" s="71">
        <f t="shared" ref="AD13:AD29" si="8">AC13/AC$31</f>
        <v>5.8823529411764705E-2</v>
      </c>
      <c r="AE13" s="42"/>
      <c r="AF13" s="61">
        <v>1</v>
      </c>
      <c r="AG13" s="71">
        <f t="shared" ref="AG13:AG29" si="9">AF13/AF$31</f>
        <v>5.8823529411764705E-2</v>
      </c>
      <c r="AH13" s="42"/>
      <c r="AI13" s="61">
        <v>1</v>
      </c>
      <c r="AJ13" s="71">
        <f t="shared" ref="AJ13:AJ29" si="10">AI13/AI$31</f>
        <v>5.8823529411764705E-2</v>
      </c>
      <c r="AK13" s="42"/>
      <c r="AL13" s="61">
        <v>1</v>
      </c>
      <c r="AM13" s="71">
        <f t="shared" ref="AM13:AM29" si="11">AL13/AL$31</f>
        <v>5.8823529411764705E-2</v>
      </c>
      <c r="AN13" s="42"/>
      <c r="AO13" s="42"/>
      <c r="AP13" s="67">
        <f t="shared" ref="AP13:AP29" si="12">SUM(+$AL13+$AI13+$AF13+$AC13+$Z13+$W13+$T13+$Q13+$N13+$K13+$H13+$E13)</f>
        <v>12</v>
      </c>
      <c r="AQ13" s="68">
        <f t="shared" ref="AQ13:AQ29" si="13">AP13/AP$31</f>
        <v>5.8823529411764705E-2</v>
      </c>
      <c r="AR13" s="42"/>
      <c r="AS13" s="42"/>
      <c r="AT13" s="42"/>
      <c r="AU13" s="43"/>
      <c r="AV13" s="43"/>
      <c r="AW13" s="43"/>
      <c r="AX13" s="43"/>
      <c r="AY13" s="43"/>
      <c r="AZ13" s="43"/>
      <c r="BA13" s="43"/>
      <c r="BB13" s="43"/>
      <c r="BC13" s="43"/>
    </row>
    <row r="14" spans="2:56">
      <c r="B14" s="92">
        <v>7904</v>
      </c>
      <c r="C14" s="36" t="s">
        <v>136</v>
      </c>
      <c r="D14" s="2"/>
      <c r="E14" s="65">
        <v>1</v>
      </c>
      <c r="F14" s="72">
        <f t="shared" si="0"/>
        <v>5.8823529411764705E-2</v>
      </c>
      <c r="G14" s="2"/>
      <c r="H14" s="62">
        <v>1</v>
      </c>
      <c r="I14" s="72">
        <f t="shared" si="1"/>
        <v>5.8823529411764705E-2</v>
      </c>
      <c r="J14" s="42"/>
      <c r="K14" s="62">
        <v>1</v>
      </c>
      <c r="L14" s="72">
        <f t="shared" si="2"/>
        <v>5.8823529411764705E-2</v>
      </c>
      <c r="M14" s="42"/>
      <c r="N14" s="62">
        <v>1</v>
      </c>
      <c r="O14" s="72">
        <f t="shared" si="3"/>
        <v>5.8823529411764705E-2</v>
      </c>
      <c r="P14" s="42"/>
      <c r="Q14" s="62">
        <v>1</v>
      </c>
      <c r="R14" s="72">
        <f t="shared" si="4"/>
        <v>5.8823529411764705E-2</v>
      </c>
      <c r="S14" s="42"/>
      <c r="T14" s="62">
        <v>1</v>
      </c>
      <c r="U14" s="72">
        <f t="shared" si="5"/>
        <v>5.8823529411764705E-2</v>
      </c>
      <c r="V14" s="42"/>
      <c r="W14" s="62">
        <v>1</v>
      </c>
      <c r="X14" s="72">
        <f t="shared" si="6"/>
        <v>5.8823529411764705E-2</v>
      </c>
      <c r="Y14" s="42"/>
      <c r="Z14" s="62">
        <v>1</v>
      </c>
      <c r="AA14" s="72">
        <f t="shared" si="7"/>
        <v>5.8823529411764705E-2</v>
      </c>
      <c r="AB14" s="42"/>
      <c r="AC14" s="62">
        <v>1</v>
      </c>
      <c r="AD14" s="72">
        <f t="shared" si="8"/>
        <v>5.8823529411764705E-2</v>
      </c>
      <c r="AE14" s="42"/>
      <c r="AF14" s="62">
        <v>1</v>
      </c>
      <c r="AG14" s="72">
        <f t="shared" si="9"/>
        <v>5.8823529411764705E-2</v>
      </c>
      <c r="AH14" s="42"/>
      <c r="AI14" s="62">
        <v>1</v>
      </c>
      <c r="AJ14" s="72">
        <f t="shared" si="10"/>
        <v>5.8823529411764705E-2</v>
      </c>
      <c r="AK14" s="42"/>
      <c r="AL14" s="62">
        <v>1</v>
      </c>
      <c r="AM14" s="72">
        <f t="shared" si="11"/>
        <v>5.8823529411764705E-2</v>
      </c>
      <c r="AN14" s="42"/>
      <c r="AO14" s="42"/>
      <c r="AP14" s="67">
        <f t="shared" si="12"/>
        <v>12</v>
      </c>
      <c r="AQ14" s="69">
        <f t="shared" si="13"/>
        <v>5.8823529411764705E-2</v>
      </c>
      <c r="AR14" s="42"/>
      <c r="AS14" s="42"/>
      <c r="AT14" s="42"/>
      <c r="AU14" s="43"/>
      <c r="AV14" s="43"/>
      <c r="AW14" s="43"/>
      <c r="AX14" s="43"/>
      <c r="AY14" s="43"/>
      <c r="AZ14" s="43"/>
      <c r="BA14" s="43"/>
      <c r="BB14" s="43"/>
      <c r="BC14" s="43"/>
    </row>
    <row r="15" spans="2:56">
      <c r="B15" s="92">
        <v>7906</v>
      </c>
      <c r="C15" s="36" t="s">
        <v>135</v>
      </c>
      <c r="D15" s="2"/>
      <c r="E15" s="64">
        <v>1</v>
      </c>
      <c r="F15" s="72">
        <f t="shared" si="0"/>
        <v>5.8823529411764705E-2</v>
      </c>
      <c r="G15" s="44" t="s">
        <v>0</v>
      </c>
      <c r="H15" s="61">
        <v>1</v>
      </c>
      <c r="I15" s="72">
        <f t="shared" si="1"/>
        <v>5.8823529411764705E-2</v>
      </c>
      <c r="J15" s="42"/>
      <c r="K15" s="61">
        <v>1</v>
      </c>
      <c r="L15" s="72">
        <f t="shared" si="2"/>
        <v>5.8823529411764705E-2</v>
      </c>
      <c r="M15" s="42"/>
      <c r="N15" s="61">
        <v>1</v>
      </c>
      <c r="O15" s="72">
        <f t="shared" si="3"/>
        <v>5.8823529411764705E-2</v>
      </c>
      <c r="P15" s="42"/>
      <c r="Q15" s="61">
        <v>1</v>
      </c>
      <c r="R15" s="72">
        <f t="shared" si="4"/>
        <v>5.8823529411764705E-2</v>
      </c>
      <c r="S15" s="42"/>
      <c r="T15" s="61">
        <v>1</v>
      </c>
      <c r="U15" s="72">
        <f t="shared" si="5"/>
        <v>5.8823529411764705E-2</v>
      </c>
      <c r="V15" s="42"/>
      <c r="W15" s="61">
        <v>1</v>
      </c>
      <c r="X15" s="72">
        <f t="shared" si="6"/>
        <v>5.8823529411764705E-2</v>
      </c>
      <c r="Y15" s="42"/>
      <c r="Z15" s="61">
        <v>1</v>
      </c>
      <c r="AA15" s="72">
        <f t="shared" si="7"/>
        <v>5.8823529411764705E-2</v>
      </c>
      <c r="AB15" s="42"/>
      <c r="AC15" s="61">
        <v>1</v>
      </c>
      <c r="AD15" s="72">
        <f t="shared" si="8"/>
        <v>5.8823529411764705E-2</v>
      </c>
      <c r="AE15" s="42"/>
      <c r="AF15" s="61">
        <v>1</v>
      </c>
      <c r="AG15" s="72">
        <f t="shared" si="9"/>
        <v>5.8823529411764705E-2</v>
      </c>
      <c r="AH15" s="42"/>
      <c r="AI15" s="61">
        <v>1</v>
      </c>
      <c r="AJ15" s="72">
        <f t="shared" si="10"/>
        <v>5.8823529411764705E-2</v>
      </c>
      <c r="AK15" s="42"/>
      <c r="AL15" s="61">
        <v>1</v>
      </c>
      <c r="AM15" s="72">
        <f t="shared" si="11"/>
        <v>5.8823529411764705E-2</v>
      </c>
      <c r="AN15" s="42"/>
      <c r="AO15" s="42"/>
      <c r="AP15" s="67">
        <f t="shared" si="12"/>
        <v>12</v>
      </c>
      <c r="AQ15" s="69">
        <f t="shared" si="13"/>
        <v>5.8823529411764705E-2</v>
      </c>
      <c r="AR15" s="42"/>
      <c r="AS15" s="42"/>
      <c r="AT15" s="42"/>
      <c r="AU15" s="43"/>
      <c r="AV15" s="43"/>
      <c r="AW15" s="43"/>
      <c r="AX15" s="43"/>
      <c r="AY15" s="43"/>
      <c r="AZ15" s="43"/>
      <c r="BA15" s="43"/>
      <c r="BB15" s="43"/>
      <c r="BC15" s="43"/>
    </row>
    <row r="16" spans="2:56">
      <c r="B16" s="92">
        <v>7908</v>
      </c>
      <c r="C16" s="36" t="s">
        <v>134</v>
      </c>
      <c r="D16" s="2"/>
      <c r="E16" s="64">
        <v>1</v>
      </c>
      <c r="F16" s="72">
        <f t="shared" si="0"/>
        <v>5.8823529411764705E-2</v>
      </c>
      <c r="G16" s="2"/>
      <c r="H16" s="61">
        <v>1</v>
      </c>
      <c r="I16" s="72">
        <f t="shared" si="1"/>
        <v>5.8823529411764705E-2</v>
      </c>
      <c r="J16" s="42"/>
      <c r="K16" s="61">
        <v>1</v>
      </c>
      <c r="L16" s="72">
        <f t="shared" si="2"/>
        <v>5.8823529411764705E-2</v>
      </c>
      <c r="M16" s="42"/>
      <c r="N16" s="61">
        <v>1</v>
      </c>
      <c r="O16" s="72">
        <f t="shared" si="3"/>
        <v>5.8823529411764705E-2</v>
      </c>
      <c r="P16" s="42"/>
      <c r="Q16" s="61">
        <v>1</v>
      </c>
      <c r="R16" s="72">
        <f t="shared" si="4"/>
        <v>5.8823529411764705E-2</v>
      </c>
      <c r="S16" s="42"/>
      <c r="T16" s="61">
        <v>1</v>
      </c>
      <c r="U16" s="72">
        <f t="shared" si="5"/>
        <v>5.8823529411764705E-2</v>
      </c>
      <c r="V16" s="42"/>
      <c r="W16" s="61">
        <v>1</v>
      </c>
      <c r="X16" s="72">
        <f t="shared" si="6"/>
        <v>5.8823529411764705E-2</v>
      </c>
      <c r="Y16" s="42"/>
      <c r="Z16" s="61">
        <v>1</v>
      </c>
      <c r="AA16" s="72">
        <f t="shared" si="7"/>
        <v>5.8823529411764705E-2</v>
      </c>
      <c r="AB16" s="42"/>
      <c r="AC16" s="61">
        <v>1</v>
      </c>
      <c r="AD16" s="72">
        <f t="shared" si="8"/>
        <v>5.8823529411764705E-2</v>
      </c>
      <c r="AE16" s="42"/>
      <c r="AF16" s="61">
        <v>1</v>
      </c>
      <c r="AG16" s="72">
        <f t="shared" si="9"/>
        <v>5.8823529411764705E-2</v>
      </c>
      <c r="AH16" s="42"/>
      <c r="AI16" s="61">
        <v>1</v>
      </c>
      <c r="AJ16" s="72">
        <f t="shared" si="10"/>
        <v>5.8823529411764705E-2</v>
      </c>
      <c r="AK16" s="42"/>
      <c r="AL16" s="61">
        <v>1</v>
      </c>
      <c r="AM16" s="72">
        <f t="shared" si="11"/>
        <v>5.8823529411764705E-2</v>
      </c>
      <c r="AN16" s="42"/>
      <c r="AO16" s="42"/>
      <c r="AP16" s="67">
        <f t="shared" si="12"/>
        <v>12</v>
      </c>
      <c r="AQ16" s="69">
        <f t="shared" si="13"/>
        <v>5.8823529411764705E-2</v>
      </c>
      <c r="AR16" s="42"/>
      <c r="AS16" s="42"/>
      <c r="AT16" s="42"/>
      <c r="AU16" s="43"/>
      <c r="AV16" s="43"/>
      <c r="AW16" s="43"/>
      <c r="AX16" s="43"/>
      <c r="AY16" s="43"/>
      <c r="AZ16" s="43"/>
      <c r="BA16" s="43"/>
      <c r="BB16" s="43"/>
      <c r="BC16" s="43"/>
    </row>
    <row r="17" spans="2:55">
      <c r="B17" s="92">
        <v>7910</v>
      </c>
      <c r="C17" s="36" t="s">
        <v>133</v>
      </c>
      <c r="D17" s="2"/>
      <c r="E17" s="64">
        <v>1</v>
      </c>
      <c r="F17" s="72">
        <f t="shared" si="0"/>
        <v>5.8823529411764705E-2</v>
      </c>
      <c r="G17" s="2"/>
      <c r="H17" s="61">
        <v>1</v>
      </c>
      <c r="I17" s="72">
        <f t="shared" si="1"/>
        <v>5.8823529411764705E-2</v>
      </c>
      <c r="J17" s="42"/>
      <c r="K17" s="61">
        <v>1</v>
      </c>
      <c r="L17" s="72">
        <f t="shared" si="2"/>
        <v>5.8823529411764705E-2</v>
      </c>
      <c r="M17" s="42"/>
      <c r="N17" s="61">
        <v>1</v>
      </c>
      <c r="O17" s="72">
        <f t="shared" si="3"/>
        <v>5.8823529411764705E-2</v>
      </c>
      <c r="P17" s="42"/>
      <c r="Q17" s="61">
        <v>1</v>
      </c>
      <c r="R17" s="72">
        <f t="shared" si="4"/>
        <v>5.8823529411764705E-2</v>
      </c>
      <c r="S17" s="42"/>
      <c r="T17" s="61">
        <v>1</v>
      </c>
      <c r="U17" s="72">
        <f t="shared" si="5"/>
        <v>5.8823529411764705E-2</v>
      </c>
      <c r="V17" s="42"/>
      <c r="W17" s="61">
        <v>1</v>
      </c>
      <c r="X17" s="72">
        <f t="shared" si="6"/>
        <v>5.8823529411764705E-2</v>
      </c>
      <c r="Y17" s="42"/>
      <c r="Z17" s="61">
        <v>1</v>
      </c>
      <c r="AA17" s="72">
        <f t="shared" si="7"/>
        <v>5.8823529411764705E-2</v>
      </c>
      <c r="AB17" s="42"/>
      <c r="AC17" s="61">
        <v>1</v>
      </c>
      <c r="AD17" s="72">
        <f t="shared" si="8"/>
        <v>5.8823529411764705E-2</v>
      </c>
      <c r="AE17" s="42"/>
      <c r="AF17" s="61">
        <v>1</v>
      </c>
      <c r="AG17" s="72">
        <f t="shared" si="9"/>
        <v>5.8823529411764705E-2</v>
      </c>
      <c r="AH17" s="42"/>
      <c r="AI17" s="61">
        <v>1</v>
      </c>
      <c r="AJ17" s="72">
        <f t="shared" si="10"/>
        <v>5.8823529411764705E-2</v>
      </c>
      <c r="AK17" s="42"/>
      <c r="AL17" s="61">
        <v>1</v>
      </c>
      <c r="AM17" s="72">
        <f t="shared" si="11"/>
        <v>5.8823529411764705E-2</v>
      </c>
      <c r="AN17" s="42"/>
      <c r="AO17" s="42"/>
      <c r="AP17" s="67">
        <f t="shared" si="12"/>
        <v>12</v>
      </c>
      <c r="AQ17" s="69">
        <f t="shared" si="13"/>
        <v>5.8823529411764705E-2</v>
      </c>
      <c r="AR17" s="42"/>
      <c r="AS17" s="42"/>
      <c r="AT17" s="42"/>
      <c r="AU17" s="43"/>
      <c r="AV17" s="43"/>
      <c r="AW17" s="43"/>
      <c r="AX17" s="43"/>
      <c r="AY17" s="43"/>
      <c r="AZ17" s="43"/>
      <c r="BA17" s="43"/>
      <c r="BB17" s="43"/>
      <c r="BC17" s="43"/>
    </row>
    <row r="18" spans="2:55">
      <c r="B18" s="92">
        <v>7912</v>
      </c>
      <c r="C18" s="36" t="s">
        <v>132</v>
      </c>
      <c r="D18" s="2"/>
      <c r="E18" s="64">
        <v>1</v>
      </c>
      <c r="F18" s="72">
        <f t="shared" si="0"/>
        <v>5.8823529411764705E-2</v>
      </c>
      <c r="G18" s="2"/>
      <c r="H18" s="61">
        <v>1</v>
      </c>
      <c r="I18" s="72">
        <f t="shared" si="1"/>
        <v>5.8823529411764705E-2</v>
      </c>
      <c r="J18" s="42"/>
      <c r="K18" s="61">
        <v>1</v>
      </c>
      <c r="L18" s="72">
        <f t="shared" si="2"/>
        <v>5.8823529411764705E-2</v>
      </c>
      <c r="M18" s="42"/>
      <c r="N18" s="61">
        <v>1</v>
      </c>
      <c r="O18" s="72">
        <f t="shared" si="3"/>
        <v>5.8823529411764705E-2</v>
      </c>
      <c r="P18" s="42"/>
      <c r="Q18" s="61">
        <v>1</v>
      </c>
      <c r="R18" s="72">
        <f t="shared" si="4"/>
        <v>5.8823529411764705E-2</v>
      </c>
      <c r="S18" s="42"/>
      <c r="T18" s="61">
        <v>1</v>
      </c>
      <c r="U18" s="72">
        <f t="shared" si="5"/>
        <v>5.8823529411764705E-2</v>
      </c>
      <c r="V18" s="42"/>
      <c r="W18" s="61">
        <v>1</v>
      </c>
      <c r="X18" s="72">
        <f t="shared" si="6"/>
        <v>5.8823529411764705E-2</v>
      </c>
      <c r="Y18" s="42"/>
      <c r="Z18" s="61">
        <v>1</v>
      </c>
      <c r="AA18" s="72">
        <f t="shared" si="7"/>
        <v>5.8823529411764705E-2</v>
      </c>
      <c r="AB18" s="42"/>
      <c r="AC18" s="61">
        <v>1</v>
      </c>
      <c r="AD18" s="72">
        <f t="shared" si="8"/>
        <v>5.8823529411764705E-2</v>
      </c>
      <c r="AE18" s="42"/>
      <c r="AF18" s="61">
        <v>1</v>
      </c>
      <c r="AG18" s="72">
        <f t="shared" si="9"/>
        <v>5.8823529411764705E-2</v>
      </c>
      <c r="AH18" s="42"/>
      <c r="AI18" s="61">
        <v>1</v>
      </c>
      <c r="AJ18" s="72">
        <f t="shared" si="10"/>
        <v>5.8823529411764705E-2</v>
      </c>
      <c r="AK18" s="42"/>
      <c r="AL18" s="61">
        <v>1</v>
      </c>
      <c r="AM18" s="72">
        <f t="shared" si="11"/>
        <v>5.8823529411764705E-2</v>
      </c>
      <c r="AN18" s="42"/>
      <c r="AO18" s="42"/>
      <c r="AP18" s="67">
        <f t="shared" si="12"/>
        <v>12</v>
      </c>
      <c r="AQ18" s="69">
        <f t="shared" si="13"/>
        <v>5.8823529411764705E-2</v>
      </c>
      <c r="AR18" s="42"/>
      <c r="AS18" s="45"/>
      <c r="AT18" s="42"/>
      <c r="AU18" s="43"/>
      <c r="AV18" s="43"/>
      <c r="AW18" s="43"/>
      <c r="AX18" s="43"/>
      <c r="AY18" s="43"/>
      <c r="AZ18" s="43"/>
      <c r="BA18" s="43"/>
      <c r="BB18" s="43"/>
      <c r="BC18" s="43"/>
    </row>
    <row r="19" spans="2:55">
      <c r="B19" s="92">
        <v>7914</v>
      </c>
      <c r="C19" s="36" t="s">
        <v>131</v>
      </c>
      <c r="D19" s="2"/>
      <c r="E19" s="64">
        <v>1</v>
      </c>
      <c r="F19" s="72">
        <f t="shared" si="0"/>
        <v>5.8823529411764705E-2</v>
      </c>
      <c r="G19" s="2"/>
      <c r="H19" s="61">
        <v>1</v>
      </c>
      <c r="I19" s="72">
        <f t="shared" si="1"/>
        <v>5.8823529411764705E-2</v>
      </c>
      <c r="J19" s="42"/>
      <c r="K19" s="61">
        <v>1</v>
      </c>
      <c r="L19" s="72">
        <f t="shared" si="2"/>
        <v>5.8823529411764705E-2</v>
      </c>
      <c r="M19" s="42"/>
      <c r="N19" s="61">
        <v>1</v>
      </c>
      <c r="O19" s="72">
        <f t="shared" si="3"/>
        <v>5.8823529411764705E-2</v>
      </c>
      <c r="P19" s="42"/>
      <c r="Q19" s="61">
        <v>1</v>
      </c>
      <c r="R19" s="72">
        <f t="shared" si="4"/>
        <v>5.8823529411764705E-2</v>
      </c>
      <c r="S19" s="42"/>
      <c r="T19" s="61">
        <v>1</v>
      </c>
      <c r="U19" s="72">
        <f t="shared" si="5"/>
        <v>5.8823529411764705E-2</v>
      </c>
      <c r="V19" s="42"/>
      <c r="W19" s="61">
        <v>1</v>
      </c>
      <c r="X19" s="72">
        <f t="shared" si="6"/>
        <v>5.8823529411764705E-2</v>
      </c>
      <c r="Y19" s="42"/>
      <c r="Z19" s="61">
        <v>1</v>
      </c>
      <c r="AA19" s="72">
        <f t="shared" si="7"/>
        <v>5.8823529411764705E-2</v>
      </c>
      <c r="AB19" s="42"/>
      <c r="AC19" s="61">
        <v>1</v>
      </c>
      <c r="AD19" s="72">
        <f t="shared" si="8"/>
        <v>5.8823529411764705E-2</v>
      </c>
      <c r="AE19" s="42"/>
      <c r="AF19" s="61">
        <v>1</v>
      </c>
      <c r="AG19" s="72">
        <f t="shared" si="9"/>
        <v>5.8823529411764705E-2</v>
      </c>
      <c r="AH19" s="42"/>
      <c r="AI19" s="61">
        <v>1</v>
      </c>
      <c r="AJ19" s="72">
        <f t="shared" si="10"/>
        <v>5.8823529411764705E-2</v>
      </c>
      <c r="AK19" s="42"/>
      <c r="AL19" s="61">
        <v>1</v>
      </c>
      <c r="AM19" s="72">
        <f t="shared" si="11"/>
        <v>5.8823529411764705E-2</v>
      </c>
      <c r="AN19" s="42"/>
      <c r="AO19" s="42"/>
      <c r="AP19" s="67">
        <f t="shared" si="12"/>
        <v>12</v>
      </c>
      <c r="AQ19" s="69">
        <f t="shared" si="13"/>
        <v>5.8823529411764705E-2</v>
      </c>
      <c r="AR19" s="42"/>
      <c r="AS19" s="42"/>
      <c r="AT19" s="42"/>
      <c r="AU19" s="43"/>
      <c r="AV19" s="43"/>
      <c r="AW19" s="43"/>
      <c r="AX19" s="43"/>
      <c r="AY19" s="43"/>
      <c r="AZ19" s="43"/>
      <c r="BA19" s="43"/>
      <c r="BB19" s="43"/>
      <c r="BC19" s="43"/>
    </row>
    <row r="20" spans="2:55">
      <c r="B20" s="106">
        <v>7916</v>
      </c>
      <c r="C20" s="36" t="s">
        <v>130</v>
      </c>
      <c r="D20" s="2"/>
      <c r="E20" s="64">
        <v>1</v>
      </c>
      <c r="F20" s="72">
        <f t="shared" si="0"/>
        <v>5.8823529411764705E-2</v>
      </c>
      <c r="G20" s="2"/>
      <c r="H20" s="61">
        <v>1</v>
      </c>
      <c r="I20" s="72">
        <f t="shared" si="1"/>
        <v>5.8823529411764705E-2</v>
      </c>
      <c r="J20" s="42"/>
      <c r="K20" s="61">
        <v>1</v>
      </c>
      <c r="L20" s="72">
        <f t="shared" si="2"/>
        <v>5.8823529411764705E-2</v>
      </c>
      <c r="M20" s="42"/>
      <c r="N20" s="61">
        <v>1</v>
      </c>
      <c r="O20" s="72">
        <f t="shared" si="3"/>
        <v>5.8823529411764705E-2</v>
      </c>
      <c r="P20" s="42"/>
      <c r="Q20" s="61">
        <v>1</v>
      </c>
      <c r="R20" s="72">
        <f t="shared" si="4"/>
        <v>5.8823529411764705E-2</v>
      </c>
      <c r="S20" s="42"/>
      <c r="T20" s="61">
        <v>1</v>
      </c>
      <c r="U20" s="72">
        <f t="shared" si="5"/>
        <v>5.8823529411764705E-2</v>
      </c>
      <c r="V20" s="42"/>
      <c r="W20" s="61">
        <v>1</v>
      </c>
      <c r="X20" s="72">
        <f t="shared" si="6"/>
        <v>5.8823529411764705E-2</v>
      </c>
      <c r="Y20" s="42"/>
      <c r="Z20" s="61">
        <v>1</v>
      </c>
      <c r="AA20" s="72">
        <f t="shared" si="7"/>
        <v>5.8823529411764705E-2</v>
      </c>
      <c r="AB20" s="42"/>
      <c r="AC20" s="61">
        <v>1</v>
      </c>
      <c r="AD20" s="72">
        <f t="shared" si="8"/>
        <v>5.8823529411764705E-2</v>
      </c>
      <c r="AE20" s="42"/>
      <c r="AF20" s="61">
        <v>1</v>
      </c>
      <c r="AG20" s="72">
        <f t="shared" si="9"/>
        <v>5.8823529411764705E-2</v>
      </c>
      <c r="AH20" s="42"/>
      <c r="AI20" s="61">
        <v>1</v>
      </c>
      <c r="AJ20" s="72">
        <f t="shared" si="10"/>
        <v>5.8823529411764705E-2</v>
      </c>
      <c r="AK20" s="42"/>
      <c r="AL20" s="61">
        <v>1</v>
      </c>
      <c r="AM20" s="72">
        <f t="shared" si="11"/>
        <v>5.8823529411764705E-2</v>
      </c>
      <c r="AN20" s="42"/>
      <c r="AO20" s="42"/>
      <c r="AP20" s="67">
        <f t="shared" si="12"/>
        <v>12</v>
      </c>
      <c r="AQ20" s="69">
        <f t="shared" si="13"/>
        <v>5.8823529411764705E-2</v>
      </c>
      <c r="AR20" s="42"/>
      <c r="AS20" s="42"/>
      <c r="AT20" s="42"/>
      <c r="AU20" s="43"/>
      <c r="AV20" s="43"/>
      <c r="AW20" s="43"/>
      <c r="AX20" s="43"/>
      <c r="AY20" s="43"/>
      <c r="AZ20" s="43"/>
      <c r="BA20" s="43"/>
      <c r="BB20" s="43"/>
      <c r="BC20" s="43"/>
    </row>
    <row r="21" spans="2:55">
      <c r="B21" s="92">
        <v>7918</v>
      </c>
      <c r="C21" s="36" t="s">
        <v>129</v>
      </c>
      <c r="D21" s="2"/>
      <c r="E21" s="64">
        <v>1</v>
      </c>
      <c r="F21" s="72">
        <f t="shared" si="0"/>
        <v>5.8823529411764705E-2</v>
      </c>
      <c r="G21" s="2"/>
      <c r="H21" s="61">
        <v>1</v>
      </c>
      <c r="I21" s="72">
        <f t="shared" si="1"/>
        <v>5.8823529411764705E-2</v>
      </c>
      <c r="J21" s="42"/>
      <c r="K21" s="61">
        <v>1</v>
      </c>
      <c r="L21" s="72">
        <f t="shared" si="2"/>
        <v>5.8823529411764705E-2</v>
      </c>
      <c r="M21" s="42"/>
      <c r="N21" s="61">
        <v>1</v>
      </c>
      <c r="O21" s="72">
        <f t="shared" si="3"/>
        <v>5.8823529411764705E-2</v>
      </c>
      <c r="P21" s="42"/>
      <c r="Q21" s="61">
        <v>1</v>
      </c>
      <c r="R21" s="72">
        <f t="shared" si="4"/>
        <v>5.8823529411764705E-2</v>
      </c>
      <c r="S21" s="42"/>
      <c r="T21" s="61">
        <v>1</v>
      </c>
      <c r="U21" s="72">
        <f t="shared" si="5"/>
        <v>5.8823529411764705E-2</v>
      </c>
      <c r="V21" s="42"/>
      <c r="W21" s="61">
        <v>1</v>
      </c>
      <c r="X21" s="72">
        <f t="shared" si="6"/>
        <v>5.8823529411764705E-2</v>
      </c>
      <c r="Y21" s="42"/>
      <c r="Z21" s="61">
        <v>1</v>
      </c>
      <c r="AA21" s="72">
        <f t="shared" si="7"/>
        <v>5.8823529411764705E-2</v>
      </c>
      <c r="AB21" s="42"/>
      <c r="AC21" s="61">
        <v>1</v>
      </c>
      <c r="AD21" s="72">
        <f t="shared" si="8"/>
        <v>5.8823529411764705E-2</v>
      </c>
      <c r="AE21" s="42"/>
      <c r="AF21" s="61">
        <v>1</v>
      </c>
      <c r="AG21" s="72">
        <f t="shared" si="9"/>
        <v>5.8823529411764705E-2</v>
      </c>
      <c r="AH21" s="42"/>
      <c r="AI21" s="61">
        <v>1</v>
      </c>
      <c r="AJ21" s="72">
        <f t="shared" si="10"/>
        <v>5.8823529411764705E-2</v>
      </c>
      <c r="AK21" s="42"/>
      <c r="AL21" s="61">
        <v>1</v>
      </c>
      <c r="AM21" s="72">
        <f t="shared" si="11"/>
        <v>5.8823529411764705E-2</v>
      </c>
      <c r="AN21" s="42"/>
      <c r="AO21" s="42"/>
      <c r="AP21" s="67">
        <f t="shared" si="12"/>
        <v>12</v>
      </c>
      <c r="AQ21" s="69">
        <f t="shared" si="13"/>
        <v>5.8823529411764705E-2</v>
      </c>
      <c r="AR21" s="42"/>
      <c r="AS21" s="42"/>
      <c r="AT21" s="42"/>
      <c r="AU21" s="43"/>
      <c r="AV21" s="43"/>
      <c r="AW21" s="43"/>
      <c r="AX21" s="43"/>
      <c r="AY21" s="43"/>
      <c r="AZ21" s="43"/>
      <c r="BA21" s="43"/>
      <c r="BB21" s="43"/>
      <c r="BC21" s="43"/>
    </row>
    <row r="22" spans="2:55">
      <c r="B22" s="92">
        <v>7920</v>
      </c>
      <c r="C22" s="36" t="s">
        <v>128</v>
      </c>
      <c r="D22" s="2"/>
      <c r="E22" s="64">
        <v>1</v>
      </c>
      <c r="F22" s="72">
        <f t="shared" si="0"/>
        <v>5.8823529411764705E-2</v>
      </c>
      <c r="G22" s="2"/>
      <c r="H22" s="61">
        <v>1</v>
      </c>
      <c r="I22" s="72">
        <f t="shared" si="1"/>
        <v>5.8823529411764705E-2</v>
      </c>
      <c r="J22" s="42"/>
      <c r="K22" s="61">
        <v>1</v>
      </c>
      <c r="L22" s="72">
        <f t="shared" si="2"/>
        <v>5.8823529411764705E-2</v>
      </c>
      <c r="M22" s="42"/>
      <c r="N22" s="61">
        <v>1</v>
      </c>
      <c r="O22" s="72">
        <f t="shared" si="3"/>
        <v>5.8823529411764705E-2</v>
      </c>
      <c r="P22" s="42"/>
      <c r="Q22" s="61">
        <v>1</v>
      </c>
      <c r="R22" s="72">
        <f t="shared" si="4"/>
        <v>5.8823529411764705E-2</v>
      </c>
      <c r="S22" s="42"/>
      <c r="T22" s="61">
        <v>1</v>
      </c>
      <c r="U22" s="72">
        <f t="shared" si="5"/>
        <v>5.8823529411764705E-2</v>
      </c>
      <c r="V22" s="42"/>
      <c r="W22" s="61">
        <v>1</v>
      </c>
      <c r="X22" s="72">
        <f t="shared" si="6"/>
        <v>5.8823529411764705E-2</v>
      </c>
      <c r="Y22" s="42"/>
      <c r="Z22" s="61">
        <v>1</v>
      </c>
      <c r="AA22" s="72">
        <f t="shared" si="7"/>
        <v>5.8823529411764705E-2</v>
      </c>
      <c r="AB22" s="42"/>
      <c r="AC22" s="61">
        <v>1</v>
      </c>
      <c r="AD22" s="72">
        <f t="shared" si="8"/>
        <v>5.8823529411764705E-2</v>
      </c>
      <c r="AE22" s="42"/>
      <c r="AF22" s="61">
        <v>1</v>
      </c>
      <c r="AG22" s="72">
        <f t="shared" si="9"/>
        <v>5.8823529411764705E-2</v>
      </c>
      <c r="AH22" s="42"/>
      <c r="AI22" s="61">
        <v>1</v>
      </c>
      <c r="AJ22" s="72">
        <f t="shared" si="10"/>
        <v>5.8823529411764705E-2</v>
      </c>
      <c r="AK22" s="42"/>
      <c r="AL22" s="61">
        <v>1</v>
      </c>
      <c r="AM22" s="72">
        <f t="shared" si="11"/>
        <v>5.8823529411764705E-2</v>
      </c>
      <c r="AN22" s="42"/>
      <c r="AO22" s="42"/>
      <c r="AP22" s="67">
        <f t="shared" si="12"/>
        <v>12</v>
      </c>
      <c r="AQ22" s="69">
        <f t="shared" si="13"/>
        <v>5.8823529411764705E-2</v>
      </c>
      <c r="AR22" s="42"/>
      <c r="AS22" s="42"/>
      <c r="AT22" s="42"/>
      <c r="AU22" s="43"/>
      <c r="AV22" s="43"/>
      <c r="AW22" s="43"/>
      <c r="AX22" s="43"/>
      <c r="AY22" s="43"/>
      <c r="AZ22" s="43"/>
      <c r="BA22" s="43"/>
      <c r="BB22" s="43"/>
      <c r="BC22" s="43"/>
    </row>
    <row r="23" spans="2:55">
      <c r="B23" s="92">
        <v>7922</v>
      </c>
      <c r="C23" s="36" t="s">
        <v>127</v>
      </c>
      <c r="D23" s="2"/>
      <c r="E23" s="64">
        <v>1</v>
      </c>
      <c r="F23" s="72">
        <f t="shared" si="0"/>
        <v>5.8823529411764705E-2</v>
      </c>
      <c r="G23" s="2"/>
      <c r="H23" s="61">
        <v>1</v>
      </c>
      <c r="I23" s="72">
        <f t="shared" si="1"/>
        <v>5.8823529411764705E-2</v>
      </c>
      <c r="J23" s="42"/>
      <c r="K23" s="61">
        <v>1</v>
      </c>
      <c r="L23" s="72">
        <f t="shared" si="2"/>
        <v>5.8823529411764705E-2</v>
      </c>
      <c r="M23" s="42"/>
      <c r="N23" s="61">
        <v>1</v>
      </c>
      <c r="O23" s="72">
        <f t="shared" si="3"/>
        <v>5.8823529411764705E-2</v>
      </c>
      <c r="P23" s="42"/>
      <c r="Q23" s="61">
        <v>1</v>
      </c>
      <c r="R23" s="72">
        <f t="shared" si="4"/>
        <v>5.8823529411764705E-2</v>
      </c>
      <c r="S23" s="42"/>
      <c r="T23" s="61">
        <v>1</v>
      </c>
      <c r="U23" s="72">
        <f t="shared" si="5"/>
        <v>5.8823529411764705E-2</v>
      </c>
      <c r="V23" s="42"/>
      <c r="W23" s="61">
        <v>1</v>
      </c>
      <c r="X23" s="72">
        <f t="shared" si="6"/>
        <v>5.8823529411764705E-2</v>
      </c>
      <c r="Y23" s="42"/>
      <c r="Z23" s="61">
        <v>1</v>
      </c>
      <c r="AA23" s="72">
        <f t="shared" si="7"/>
        <v>5.8823529411764705E-2</v>
      </c>
      <c r="AB23" s="42"/>
      <c r="AC23" s="61">
        <v>1</v>
      </c>
      <c r="AD23" s="72">
        <f t="shared" si="8"/>
        <v>5.8823529411764705E-2</v>
      </c>
      <c r="AE23" s="42"/>
      <c r="AF23" s="61">
        <v>1</v>
      </c>
      <c r="AG23" s="72">
        <f t="shared" si="9"/>
        <v>5.8823529411764705E-2</v>
      </c>
      <c r="AH23" s="42"/>
      <c r="AI23" s="61">
        <v>1</v>
      </c>
      <c r="AJ23" s="72">
        <f t="shared" si="10"/>
        <v>5.8823529411764705E-2</v>
      </c>
      <c r="AK23" s="42"/>
      <c r="AL23" s="61">
        <v>1</v>
      </c>
      <c r="AM23" s="72">
        <f t="shared" si="11"/>
        <v>5.8823529411764705E-2</v>
      </c>
      <c r="AN23" s="42"/>
      <c r="AO23" s="42"/>
      <c r="AP23" s="67">
        <f t="shared" si="12"/>
        <v>12</v>
      </c>
      <c r="AQ23" s="69">
        <f t="shared" si="13"/>
        <v>5.8823529411764705E-2</v>
      </c>
      <c r="AR23" s="42"/>
      <c r="AS23" s="42"/>
      <c r="AT23" s="42"/>
      <c r="AU23" s="43"/>
      <c r="AV23" s="43"/>
      <c r="AW23" s="43"/>
      <c r="AX23" s="43"/>
      <c r="AY23" s="43"/>
      <c r="AZ23" s="43"/>
      <c r="BA23" s="43"/>
      <c r="BB23" s="43"/>
      <c r="BC23" s="43"/>
    </row>
    <row r="24" spans="2:55">
      <c r="B24" s="92">
        <v>7924</v>
      </c>
      <c r="C24" s="36" t="s">
        <v>126</v>
      </c>
      <c r="D24" s="2"/>
      <c r="E24" s="64">
        <v>1</v>
      </c>
      <c r="F24" s="72">
        <f t="shared" si="0"/>
        <v>5.8823529411764705E-2</v>
      </c>
      <c r="G24" s="2"/>
      <c r="H24" s="61">
        <v>1</v>
      </c>
      <c r="I24" s="72">
        <f t="shared" si="1"/>
        <v>5.8823529411764705E-2</v>
      </c>
      <c r="J24" s="2"/>
      <c r="K24" s="61">
        <v>1</v>
      </c>
      <c r="L24" s="72">
        <f t="shared" si="2"/>
        <v>5.8823529411764705E-2</v>
      </c>
      <c r="M24" s="2"/>
      <c r="N24" s="61">
        <v>1</v>
      </c>
      <c r="O24" s="72">
        <f t="shared" si="3"/>
        <v>5.8823529411764705E-2</v>
      </c>
      <c r="P24" s="2"/>
      <c r="Q24" s="61">
        <v>1</v>
      </c>
      <c r="R24" s="72">
        <f t="shared" si="4"/>
        <v>5.8823529411764705E-2</v>
      </c>
      <c r="S24" s="2"/>
      <c r="T24" s="61">
        <v>1</v>
      </c>
      <c r="U24" s="72">
        <f t="shared" si="5"/>
        <v>5.8823529411764705E-2</v>
      </c>
      <c r="V24" s="2"/>
      <c r="W24" s="61">
        <v>1</v>
      </c>
      <c r="X24" s="72">
        <f t="shared" si="6"/>
        <v>5.8823529411764705E-2</v>
      </c>
      <c r="Y24" s="2"/>
      <c r="Z24" s="61">
        <v>1</v>
      </c>
      <c r="AA24" s="72">
        <f t="shared" si="7"/>
        <v>5.8823529411764705E-2</v>
      </c>
      <c r="AB24" s="2"/>
      <c r="AC24" s="61">
        <v>1</v>
      </c>
      <c r="AD24" s="72">
        <f t="shared" si="8"/>
        <v>5.8823529411764705E-2</v>
      </c>
      <c r="AE24" s="2"/>
      <c r="AF24" s="61">
        <v>1</v>
      </c>
      <c r="AG24" s="72">
        <f t="shared" si="9"/>
        <v>5.8823529411764705E-2</v>
      </c>
      <c r="AH24" s="2"/>
      <c r="AI24" s="61">
        <v>1</v>
      </c>
      <c r="AJ24" s="72">
        <f t="shared" si="10"/>
        <v>5.8823529411764705E-2</v>
      </c>
      <c r="AK24" s="2"/>
      <c r="AL24" s="61">
        <v>1</v>
      </c>
      <c r="AM24" s="72">
        <f t="shared" si="11"/>
        <v>5.8823529411764705E-2</v>
      </c>
      <c r="AN24" s="2"/>
      <c r="AO24" s="2"/>
      <c r="AP24" s="67">
        <f t="shared" si="12"/>
        <v>12</v>
      </c>
      <c r="AQ24" s="69">
        <f t="shared" si="13"/>
        <v>5.8823529411764705E-2</v>
      </c>
      <c r="AR24" s="2"/>
      <c r="AS24" s="2"/>
      <c r="AT24" s="2"/>
    </row>
    <row r="25" spans="2:55">
      <c r="B25" s="92">
        <v>7928</v>
      </c>
      <c r="C25" s="36" t="s">
        <v>125</v>
      </c>
      <c r="D25" s="2"/>
      <c r="E25" s="64">
        <v>1</v>
      </c>
      <c r="F25" s="72">
        <f t="shared" si="0"/>
        <v>5.8823529411764705E-2</v>
      </c>
      <c r="G25" s="2"/>
      <c r="H25" s="61">
        <v>1</v>
      </c>
      <c r="I25" s="72">
        <f t="shared" si="1"/>
        <v>5.8823529411764705E-2</v>
      </c>
      <c r="J25" s="2"/>
      <c r="K25" s="61">
        <v>1</v>
      </c>
      <c r="L25" s="72">
        <f t="shared" si="2"/>
        <v>5.8823529411764705E-2</v>
      </c>
      <c r="M25" s="2"/>
      <c r="N25" s="61">
        <v>1</v>
      </c>
      <c r="O25" s="72">
        <f t="shared" si="3"/>
        <v>5.8823529411764705E-2</v>
      </c>
      <c r="P25" s="2"/>
      <c r="Q25" s="61">
        <v>1</v>
      </c>
      <c r="R25" s="72">
        <f t="shared" si="4"/>
        <v>5.8823529411764705E-2</v>
      </c>
      <c r="S25" s="2"/>
      <c r="T25" s="61">
        <v>1</v>
      </c>
      <c r="U25" s="72">
        <f t="shared" si="5"/>
        <v>5.8823529411764705E-2</v>
      </c>
      <c r="V25" s="2"/>
      <c r="W25" s="61">
        <v>1</v>
      </c>
      <c r="X25" s="72">
        <f t="shared" si="6"/>
        <v>5.8823529411764705E-2</v>
      </c>
      <c r="Y25" s="2"/>
      <c r="Z25" s="61">
        <v>1</v>
      </c>
      <c r="AA25" s="72">
        <f t="shared" si="7"/>
        <v>5.8823529411764705E-2</v>
      </c>
      <c r="AB25" s="2"/>
      <c r="AC25" s="61">
        <v>1</v>
      </c>
      <c r="AD25" s="72">
        <f t="shared" si="8"/>
        <v>5.8823529411764705E-2</v>
      </c>
      <c r="AE25" s="2"/>
      <c r="AF25" s="61">
        <v>1</v>
      </c>
      <c r="AG25" s="72">
        <f t="shared" si="9"/>
        <v>5.8823529411764705E-2</v>
      </c>
      <c r="AH25" s="2"/>
      <c r="AI25" s="61">
        <v>1</v>
      </c>
      <c r="AJ25" s="72">
        <f t="shared" si="10"/>
        <v>5.8823529411764705E-2</v>
      </c>
      <c r="AK25" s="2"/>
      <c r="AL25" s="61">
        <v>1</v>
      </c>
      <c r="AM25" s="72">
        <f t="shared" si="11"/>
        <v>5.8823529411764705E-2</v>
      </c>
      <c r="AN25" s="2"/>
      <c r="AO25" s="2"/>
      <c r="AP25" s="67">
        <f t="shared" si="12"/>
        <v>12</v>
      </c>
      <c r="AQ25" s="69">
        <f t="shared" si="13"/>
        <v>5.8823529411764705E-2</v>
      </c>
      <c r="AR25" s="2"/>
      <c r="AS25" s="2"/>
      <c r="AT25" s="2"/>
    </row>
    <row r="26" spans="2:55">
      <c r="B26" s="92">
        <v>7990</v>
      </c>
      <c r="C26" s="36" t="s">
        <v>124</v>
      </c>
      <c r="D26" s="2"/>
      <c r="E26" s="64">
        <v>1</v>
      </c>
      <c r="F26" s="72">
        <f t="shared" si="0"/>
        <v>5.8823529411764705E-2</v>
      </c>
      <c r="G26" s="2"/>
      <c r="H26" s="61">
        <v>1</v>
      </c>
      <c r="I26" s="72">
        <f t="shared" si="1"/>
        <v>5.8823529411764705E-2</v>
      </c>
      <c r="J26" s="2"/>
      <c r="K26" s="61">
        <v>1</v>
      </c>
      <c r="L26" s="72">
        <f t="shared" si="2"/>
        <v>5.8823529411764705E-2</v>
      </c>
      <c r="M26" s="2"/>
      <c r="N26" s="61">
        <v>1</v>
      </c>
      <c r="O26" s="72">
        <f t="shared" si="3"/>
        <v>5.8823529411764705E-2</v>
      </c>
      <c r="P26" s="2"/>
      <c r="Q26" s="61">
        <v>1</v>
      </c>
      <c r="R26" s="72">
        <f t="shared" si="4"/>
        <v>5.8823529411764705E-2</v>
      </c>
      <c r="S26" s="2"/>
      <c r="T26" s="61">
        <v>1</v>
      </c>
      <c r="U26" s="72">
        <f t="shared" si="5"/>
        <v>5.8823529411764705E-2</v>
      </c>
      <c r="V26" s="2"/>
      <c r="W26" s="61">
        <v>1</v>
      </c>
      <c r="X26" s="72">
        <f t="shared" si="6"/>
        <v>5.8823529411764705E-2</v>
      </c>
      <c r="Y26" s="2"/>
      <c r="Z26" s="61">
        <v>1</v>
      </c>
      <c r="AA26" s="72">
        <f t="shared" si="7"/>
        <v>5.8823529411764705E-2</v>
      </c>
      <c r="AB26" s="2"/>
      <c r="AC26" s="61">
        <v>1</v>
      </c>
      <c r="AD26" s="72">
        <f t="shared" si="8"/>
        <v>5.8823529411764705E-2</v>
      </c>
      <c r="AE26" s="2"/>
      <c r="AF26" s="61">
        <v>1</v>
      </c>
      <c r="AG26" s="72">
        <f t="shared" si="9"/>
        <v>5.8823529411764705E-2</v>
      </c>
      <c r="AH26" s="2"/>
      <c r="AI26" s="61">
        <v>1</v>
      </c>
      <c r="AJ26" s="72">
        <f t="shared" si="10"/>
        <v>5.8823529411764705E-2</v>
      </c>
      <c r="AK26" s="2"/>
      <c r="AL26" s="61">
        <v>1</v>
      </c>
      <c r="AM26" s="72">
        <f t="shared" si="11"/>
        <v>5.8823529411764705E-2</v>
      </c>
      <c r="AN26" s="2"/>
      <c r="AO26" s="2"/>
      <c r="AP26" s="67">
        <f t="shared" si="12"/>
        <v>12</v>
      </c>
      <c r="AQ26" s="69">
        <f t="shared" si="13"/>
        <v>5.8823529411764705E-2</v>
      </c>
      <c r="AR26" s="2"/>
      <c r="AS26" s="2"/>
      <c r="AT26" s="2"/>
    </row>
    <row r="27" spans="2:55">
      <c r="B27" s="106">
        <v>7996</v>
      </c>
      <c r="C27" s="36" t="s">
        <v>123</v>
      </c>
      <c r="D27" s="2"/>
      <c r="E27" s="64">
        <v>1</v>
      </c>
      <c r="F27" s="72">
        <f t="shared" si="0"/>
        <v>5.8823529411764705E-2</v>
      </c>
      <c r="G27" s="2"/>
      <c r="H27" s="61">
        <v>1</v>
      </c>
      <c r="I27" s="72">
        <f t="shared" si="1"/>
        <v>5.8823529411764705E-2</v>
      </c>
      <c r="J27" s="2"/>
      <c r="K27" s="61">
        <v>1</v>
      </c>
      <c r="L27" s="72">
        <f t="shared" si="2"/>
        <v>5.8823529411764705E-2</v>
      </c>
      <c r="M27" s="2"/>
      <c r="N27" s="61">
        <v>1</v>
      </c>
      <c r="O27" s="72">
        <f t="shared" si="3"/>
        <v>5.8823529411764705E-2</v>
      </c>
      <c r="P27" s="2"/>
      <c r="Q27" s="61">
        <v>1</v>
      </c>
      <c r="R27" s="72">
        <f t="shared" si="4"/>
        <v>5.8823529411764705E-2</v>
      </c>
      <c r="S27" s="2"/>
      <c r="T27" s="61">
        <v>1</v>
      </c>
      <c r="U27" s="72">
        <f t="shared" si="5"/>
        <v>5.8823529411764705E-2</v>
      </c>
      <c r="V27" s="2"/>
      <c r="W27" s="61">
        <v>1</v>
      </c>
      <c r="X27" s="72">
        <f t="shared" si="6"/>
        <v>5.8823529411764705E-2</v>
      </c>
      <c r="Y27" s="2"/>
      <c r="Z27" s="61">
        <v>1</v>
      </c>
      <c r="AA27" s="72">
        <f t="shared" si="7"/>
        <v>5.8823529411764705E-2</v>
      </c>
      <c r="AB27" s="2"/>
      <c r="AC27" s="61">
        <v>1</v>
      </c>
      <c r="AD27" s="72">
        <f t="shared" si="8"/>
        <v>5.8823529411764705E-2</v>
      </c>
      <c r="AE27" s="2"/>
      <c r="AF27" s="61">
        <v>1</v>
      </c>
      <c r="AG27" s="72">
        <f t="shared" si="9"/>
        <v>5.8823529411764705E-2</v>
      </c>
      <c r="AH27" s="2"/>
      <c r="AI27" s="61">
        <v>1</v>
      </c>
      <c r="AJ27" s="72">
        <f t="shared" si="10"/>
        <v>5.8823529411764705E-2</v>
      </c>
      <c r="AK27" s="2"/>
      <c r="AL27" s="61">
        <v>1</v>
      </c>
      <c r="AM27" s="72">
        <f t="shared" si="11"/>
        <v>5.8823529411764705E-2</v>
      </c>
      <c r="AN27" s="2"/>
      <c r="AO27" s="2"/>
      <c r="AP27" s="67">
        <f t="shared" si="12"/>
        <v>12</v>
      </c>
      <c r="AQ27" s="69">
        <f t="shared" si="13"/>
        <v>5.8823529411764705E-2</v>
      </c>
      <c r="AR27" s="2"/>
      <c r="AS27" s="2"/>
      <c r="AT27" s="2"/>
    </row>
    <row r="28" spans="2:55">
      <c r="B28" s="92">
        <v>7998</v>
      </c>
      <c r="C28" s="36" t="s">
        <v>122</v>
      </c>
      <c r="D28" s="2"/>
      <c r="E28" s="64">
        <v>1</v>
      </c>
      <c r="F28" s="72">
        <f t="shared" si="0"/>
        <v>5.8823529411764705E-2</v>
      </c>
      <c r="G28" s="2"/>
      <c r="H28" s="61">
        <v>1</v>
      </c>
      <c r="I28" s="72">
        <f t="shared" si="1"/>
        <v>5.8823529411764705E-2</v>
      </c>
      <c r="J28" s="2"/>
      <c r="K28" s="61">
        <v>1</v>
      </c>
      <c r="L28" s="72">
        <f t="shared" si="2"/>
        <v>5.8823529411764705E-2</v>
      </c>
      <c r="M28" s="2"/>
      <c r="N28" s="61">
        <v>1</v>
      </c>
      <c r="O28" s="72">
        <f t="shared" si="3"/>
        <v>5.8823529411764705E-2</v>
      </c>
      <c r="P28" s="2"/>
      <c r="Q28" s="61">
        <v>1</v>
      </c>
      <c r="R28" s="72">
        <f t="shared" si="4"/>
        <v>5.8823529411764705E-2</v>
      </c>
      <c r="S28" s="2"/>
      <c r="T28" s="61">
        <v>1</v>
      </c>
      <c r="U28" s="72">
        <f t="shared" si="5"/>
        <v>5.8823529411764705E-2</v>
      </c>
      <c r="V28" s="2"/>
      <c r="W28" s="61">
        <v>1</v>
      </c>
      <c r="X28" s="72">
        <f t="shared" si="6"/>
        <v>5.8823529411764705E-2</v>
      </c>
      <c r="Y28" s="2"/>
      <c r="Z28" s="61">
        <v>1</v>
      </c>
      <c r="AA28" s="72">
        <f t="shared" si="7"/>
        <v>5.8823529411764705E-2</v>
      </c>
      <c r="AB28" s="2"/>
      <c r="AC28" s="61">
        <v>1</v>
      </c>
      <c r="AD28" s="72">
        <f t="shared" si="8"/>
        <v>5.8823529411764705E-2</v>
      </c>
      <c r="AE28" s="2"/>
      <c r="AF28" s="61">
        <v>1</v>
      </c>
      <c r="AG28" s="72">
        <f t="shared" si="9"/>
        <v>5.8823529411764705E-2</v>
      </c>
      <c r="AH28" s="2"/>
      <c r="AI28" s="61">
        <v>1</v>
      </c>
      <c r="AJ28" s="72">
        <f t="shared" si="10"/>
        <v>5.8823529411764705E-2</v>
      </c>
      <c r="AK28" s="2"/>
      <c r="AL28" s="61">
        <v>1</v>
      </c>
      <c r="AM28" s="72">
        <f t="shared" si="11"/>
        <v>5.8823529411764705E-2</v>
      </c>
      <c r="AN28" s="2"/>
      <c r="AO28" s="2"/>
      <c r="AP28" s="67">
        <f t="shared" si="12"/>
        <v>12</v>
      </c>
      <c r="AQ28" s="69">
        <f t="shared" si="13"/>
        <v>5.8823529411764705E-2</v>
      </c>
      <c r="AR28" s="2"/>
      <c r="AS28" s="2"/>
      <c r="AT28" s="2"/>
    </row>
    <row r="29" spans="2:55">
      <c r="B29" s="92">
        <v>7999</v>
      </c>
      <c r="C29" s="36" t="s">
        <v>121</v>
      </c>
      <c r="D29" s="2"/>
      <c r="E29" s="64">
        <v>1</v>
      </c>
      <c r="F29" s="86">
        <f t="shared" si="0"/>
        <v>5.8823529411764705E-2</v>
      </c>
      <c r="G29" s="2"/>
      <c r="H29" s="61">
        <v>1</v>
      </c>
      <c r="I29" s="86">
        <f t="shared" si="1"/>
        <v>5.8823529411764705E-2</v>
      </c>
      <c r="J29" s="2"/>
      <c r="K29" s="61">
        <v>1</v>
      </c>
      <c r="L29" s="86">
        <f t="shared" si="2"/>
        <v>5.8823529411764705E-2</v>
      </c>
      <c r="M29" s="2"/>
      <c r="N29" s="61">
        <v>1</v>
      </c>
      <c r="O29" s="86">
        <f t="shared" si="3"/>
        <v>5.8823529411764705E-2</v>
      </c>
      <c r="P29" s="2"/>
      <c r="Q29" s="61">
        <v>1</v>
      </c>
      <c r="R29" s="86">
        <f t="shared" si="4"/>
        <v>5.8823529411764705E-2</v>
      </c>
      <c r="S29" s="2"/>
      <c r="T29" s="61">
        <v>1</v>
      </c>
      <c r="U29" s="86">
        <f t="shared" si="5"/>
        <v>5.8823529411764705E-2</v>
      </c>
      <c r="V29" s="2"/>
      <c r="W29" s="61">
        <v>1</v>
      </c>
      <c r="X29" s="86">
        <f t="shared" si="6"/>
        <v>5.8823529411764705E-2</v>
      </c>
      <c r="Y29" s="2"/>
      <c r="Z29" s="61">
        <v>1</v>
      </c>
      <c r="AA29" s="86">
        <f t="shared" si="7"/>
        <v>5.8823529411764705E-2</v>
      </c>
      <c r="AB29" s="2"/>
      <c r="AC29" s="61">
        <v>1</v>
      </c>
      <c r="AD29" s="86">
        <f t="shared" si="8"/>
        <v>5.8823529411764705E-2</v>
      </c>
      <c r="AE29" s="2"/>
      <c r="AF29" s="61">
        <v>1</v>
      </c>
      <c r="AG29" s="86">
        <f t="shared" si="9"/>
        <v>5.8823529411764705E-2</v>
      </c>
      <c r="AH29" s="2"/>
      <c r="AI29" s="61">
        <v>1</v>
      </c>
      <c r="AJ29" s="86">
        <f t="shared" si="10"/>
        <v>5.8823529411764705E-2</v>
      </c>
      <c r="AK29" s="2"/>
      <c r="AL29" s="61">
        <v>1</v>
      </c>
      <c r="AM29" s="86">
        <f t="shared" si="11"/>
        <v>5.8823529411764705E-2</v>
      </c>
      <c r="AN29" s="2"/>
      <c r="AO29" s="2"/>
      <c r="AP29" s="67">
        <f t="shared" si="12"/>
        <v>12</v>
      </c>
      <c r="AQ29" s="87">
        <f t="shared" si="13"/>
        <v>5.8823529411764705E-2</v>
      </c>
      <c r="AR29" s="2"/>
      <c r="AS29" s="2"/>
      <c r="AT29" s="2"/>
    </row>
    <row r="30" spans="2:55" ht="13" thickBot="1">
      <c r="B30" s="40"/>
      <c r="C30" s="41"/>
      <c r="D30" s="2"/>
      <c r="E30" s="64"/>
      <c r="F30" s="86"/>
      <c r="G30" s="2"/>
      <c r="H30" s="61"/>
      <c r="I30" s="86"/>
      <c r="J30" s="2"/>
      <c r="K30" s="61"/>
      <c r="L30" s="86"/>
      <c r="M30" s="2"/>
      <c r="N30" s="61"/>
      <c r="O30" s="86"/>
      <c r="P30" s="2"/>
      <c r="Q30" s="61"/>
      <c r="R30" s="86"/>
      <c r="S30" s="2"/>
      <c r="T30" s="61"/>
      <c r="U30" s="86"/>
      <c r="V30" s="2"/>
      <c r="W30" s="61"/>
      <c r="X30" s="86"/>
      <c r="Y30" s="2"/>
      <c r="Z30" s="61"/>
      <c r="AA30" s="86"/>
      <c r="AB30" s="2"/>
      <c r="AC30" s="61"/>
      <c r="AD30" s="86"/>
      <c r="AE30" s="2"/>
      <c r="AF30" s="61"/>
      <c r="AG30" s="86"/>
      <c r="AH30" s="2"/>
      <c r="AI30" s="61"/>
      <c r="AJ30" s="86"/>
      <c r="AK30" s="2"/>
      <c r="AL30" s="61"/>
      <c r="AM30" s="86"/>
      <c r="AN30" s="2"/>
      <c r="AO30" s="2"/>
      <c r="AP30" s="67"/>
      <c r="AQ30" s="87"/>
      <c r="AR30" s="2"/>
      <c r="AS30" s="2"/>
      <c r="AT30" s="2"/>
    </row>
    <row r="31" spans="2:55" ht="14" thickTop="1" thickBot="1">
      <c r="B31" s="46">
        <v>7900</v>
      </c>
      <c r="C31" s="47" t="s">
        <v>143</v>
      </c>
      <c r="D31" s="48"/>
      <c r="E31" s="63">
        <f>SUM(E13:E29)</f>
        <v>17</v>
      </c>
      <c r="F31" s="49">
        <f>SUM(F13:F29)</f>
        <v>1</v>
      </c>
      <c r="G31" s="48"/>
      <c r="H31" s="63">
        <f>SUM(H13:H29)</f>
        <v>17</v>
      </c>
      <c r="I31" s="49">
        <f>SUM(I13:I29)</f>
        <v>1</v>
      </c>
      <c r="J31" s="48"/>
      <c r="K31" s="63">
        <f>SUM(K13:K29)</f>
        <v>17</v>
      </c>
      <c r="L31" s="49">
        <f>SUM(L13:L29)</f>
        <v>1</v>
      </c>
      <c r="M31" s="48"/>
      <c r="N31" s="63">
        <f>SUM(N13:N29)</f>
        <v>17</v>
      </c>
      <c r="O31" s="49">
        <f>SUM(O13:O29)</f>
        <v>1</v>
      </c>
      <c r="P31" s="48"/>
      <c r="Q31" s="63">
        <f>SUM(Q13:Q29)</f>
        <v>17</v>
      </c>
      <c r="R31" s="49">
        <f>SUM(R13:R29)</f>
        <v>1</v>
      </c>
      <c r="S31" s="48"/>
      <c r="T31" s="63">
        <f>SUM(T13:T29)</f>
        <v>17</v>
      </c>
      <c r="U31" s="49">
        <f>SUM(U13:U29)</f>
        <v>1</v>
      </c>
      <c r="V31" s="48"/>
      <c r="W31" s="63">
        <f>SUM(W13:W29)</f>
        <v>17</v>
      </c>
      <c r="X31" s="49">
        <f>SUM(X13:X29)</f>
        <v>1</v>
      </c>
      <c r="Y31" s="48"/>
      <c r="Z31" s="63">
        <f>SUM(Z13:Z29)</f>
        <v>17</v>
      </c>
      <c r="AA31" s="49">
        <f>SUM(AA13:AA29)</f>
        <v>1</v>
      </c>
      <c r="AB31" s="48"/>
      <c r="AC31" s="63">
        <f>SUM(AC13:AC29)</f>
        <v>17</v>
      </c>
      <c r="AD31" s="49">
        <f>SUM(AD13:AD29)</f>
        <v>1</v>
      </c>
      <c r="AE31" s="48"/>
      <c r="AF31" s="63">
        <f>SUM(AF13:AF29)</f>
        <v>17</v>
      </c>
      <c r="AG31" s="49">
        <f>SUM(AG13:AG29)</f>
        <v>1</v>
      </c>
      <c r="AH31" s="48"/>
      <c r="AI31" s="63">
        <f>SUM(AI13:AI29)</f>
        <v>17</v>
      </c>
      <c r="AJ31" s="49">
        <f>SUM(AJ13:AJ29)</f>
        <v>1</v>
      </c>
      <c r="AK31" s="48"/>
      <c r="AL31" s="63">
        <f>SUM(AL13:AL29)</f>
        <v>17</v>
      </c>
      <c r="AM31" s="49">
        <f>SUM(AM13:AM29)</f>
        <v>1</v>
      </c>
      <c r="AN31" s="48"/>
      <c r="AO31" s="48"/>
      <c r="AP31" s="63">
        <f>SUM(AP13:AP29)</f>
        <v>204</v>
      </c>
      <c r="AQ31" s="49">
        <f>SUM(AQ13:AQ29)</f>
        <v>1</v>
      </c>
      <c r="AR31" s="48"/>
      <c r="AS31" s="48"/>
      <c r="AT31" s="48"/>
      <c r="AU31" s="28"/>
    </row>
    <row r="32" spans="2:55" ht="13" thickTop="1">
      <c r="D32"/>
      <c r="G32"/>
      <c r="J32"/>
      <c r="L32" s="70"/>
      <c r="M32"/>
      <c r="O32" s="70"/>
      <c r="P32"/>
      <c r="R32" s="70"/>
      <c r="S32"/>
      <c r="U32" s="70"/>
      <c r="V32"/>
      <c r="X32" s="70"/>
      <c r="Y32"/>
      <c r="AA32" s="70"/>
      <c r="AB32"/>
      <c r="AD32" s="70"/>
      <c r="AE32"/>
      <c r="AG32" s="70"/>
      <c r="AH32"/>
      <c r="AJ32" s="70"/>
      <c r="AK32"/>
      <c r="AM32" s="70"/>
      <c r="AN32"/>
      <c r="AO32"/>
      <c r="AQ32" s="70"/>
      <c r="AR32"/>
    </row>
    <row r="33" spans="3:69">
      <c r="D33"/>
      <c r="G33"/>
      <c r="J33"/>
      <c r="M33"/>
      <c r="P33"/>
      <c r="R33" s="70"/>
      <c r="S33"/>
      <c r="U33" s="70"/>
      <c r="V33"/>
      <c r="X33" s="70"/>
      <c r="Y33"/>
      <c r="AB33"/>
      <c r="AD33" s="70"/>
      <c r="AE33"/>
      <c r="AG33" s="70"/>
      <c r="AH33"/>
      <c r="AJ33" s="70"/>
      <c r="AK33"/>
      <c r="AM33" s="70"/>
      <c r="AN33"/>
      <c r="AO33"/>
      <c r="AR33"/>
    </row>
    <row r="34" spans="3:69">
      <c r="D34"/>
      <c r="G34"/>
      <c r="J34"/>
      <c r="M34"/>
      <c r="P34"/>
      <c r="S34"/>
      <c r="U34" s="70"/>
      <c r="V34"/>
      <c r="Y34"/>
      <c r="AB34"/>
      <c r="AE34"/>
      <c r="AG34" s="70"/>
      <c r="AH34"/>
      <c r="AJ34" s="70"/>
      <c r="AK34"/>
      <c r="AM34" s="70"/>
      <c r="AN34"/>
      <c r="AO34"/>
      <c r="AR34"/>
    </row>
    <row r="35" spans="3:69">
      <c r="C35" t="s">
        <v>0</v>
      </c>
      <c r="D35"/>
      <c r="E35" t="s">
        <v>0</v>
      </c>
      <c r="G35" t="s">
        <v>0</v>
      </c>
      <c r="H35" t="s">
        <v>0</v>
      </c>
      <c r="J35"/>
      <c r="M35"/>
      <c r="P35"/>
      <c r="S35"/>
      <c r="U35" s="70"/>
      <c r="V35"/>
      <c r="Y35"/>
      <c r="AB35"/>
      <c r="AE35"/>
      <c r="AG35" s="70"/>
      <c r="AH35"/>
      <c r="AJ35" s="70"/>
      <c r="AK35"/>
      <c r="AM35" s="70"/>
      <c r="AN35"/>
      <c r="AO35"/>
      <c r="AR35"/>
    </row>
    <row r="36" spans="3:69">
      <c r="D36"/>
      <c r="G36"/>
      <c r="H36" t="s">
        <v>0</v>
      </c>
      <c r="J36"/>
      <c r="M36"/>
      <c r="P36"/>
      <c r="S36"/>
      <c r="V36"/>
      <c r="Y36"/>
      <c r="AB36"/>
      <c r="AE36"/>
      <c r="AG36" s="70"/>
      <c r="AH36"/>
      <c r="AJ36" s="70"/>
      <c r="AK36"/>
      <c r="AM36" s="70"/>
      <c r="AN36"/>
      <c r="AO36"/>
      <c r="AR36"/>
    </row>
    <row r="37" spans="3:69">
      <c r="D37"/>
      <c r="G37"/>
      <c r="H37" t="s">
        <v>0</v>
      </c>
      <c r="J37"/>
      <c r="M37"/>
      <c r="P37"/>
      <c r="S37"/>
      <c r="V37"/>
      <c r="Y37"/>
      <c r="AB37"/>
      <c r="AE37"/>
      <c r="AH37"/>
      <c r="AK37"/>
      <c r="AM37" s="70"/>
      <c r="AN37"/>
      <c r="AO37"/>
      <c r="AR37"/>
    </row>
    <row r="38" spans="3:69">
      <c r="D38"/>
      <c r="G38"/>
      <c r="H38" t="s">
        <v>0</v>
      </c>
      <c r="J38"/>
      <c r="M38"/>
      <c r="P38"/>
      <c r="S38"/>
      <c r="V38"/>
      <c r="Y38"/>
      <c r="AB38"/>
      <c r="AE38"/>
      <c r="AH38"/>
      <c r="AK38"/>
      <c r="AN38"/>
      <c r="AO38"/>
      <c r="AR38"/>
      <c r="BB38" s="7"/>
      <c r="BC38" s="7"/>
      <c r="BD38" s="7"/>
      <c r="BE38" s="7"/>
      <c r="BF38" s="7"/>
      <c r="BG38" s="7"/>
      <c r="BH38" s="7"/>
      <c r="BI38" s="7"/>
      <c r="BJ38" s="7"/>
      <c r="BK38" s="7"/>
      <c r="BL38" s="7"/>
      <c r="BM38" s="7"/>
      <c r="BN38" s="7"/>
      <c r="BO38" s="7"/>
      <c r="BP38" s="7"/>
      <c r="BQ38" s="7"/>
    </row>
    <row r="39" spans="3:69">
      <c r="D39"/>
      <c r="G39"/>
      <c r="H39" t="s">
        <v>0</v>
      </c>
      <c r="J39"/>
      <c r="M39"/>
      <c r="P39"/>
      <c r="S39"/>
      <c r="V39"/>
      <c r="Y39"/>
      <c r="AB39"/>
      <c r="AE39"/>
      <c r="AH39"/>
      <c r="AK39"/>
      <c r="AN39"/>
      <c r="AO39"/>
      <c r="AR39"/>
    </row>
    <row r="40" spans="3:69">
      <c r="D40"/>
      <c r="G40"/>
      <c r="H40" t="s">
        <v>0</v>
      </c>
      <c r="J40"/>
      <c r="M40"/>
      <c r="P40"/>
      <c r="S40"/>
      <c r="V40"/>
      <c r="Y40"/>
      <c r="AB40"/>
      <c r="AE40"/>
      <c r="AH40"/>
      <c r="AK40"/>
      <c r="AN40"/>
      <c r="AO40"/>
      <c r="AR40"/>
    </row>
    <row r="41" spans="3:69">
      <c r="D41"/>
      <c r="G41"/>
      <c r="J41"/>
      <c r="M41"/>
      <c r="P41"/>
      <c r="S41"/>
      <c r="V41"/>
      <c r="Y41"/>
      <c r="AB41"/>
      <c r="AE41"/>
      <c r="AH41"/>
      <c r="AK41"/>
      <c r="AN41"/>
      <c r="AO41"/>
      <c r="AR41"/>
    </row>
    <row r="42" spans="3:69">
      <c r="D42"/>
      <c r="G42"/>
      <c r="J42"/>
      <c r="M42"/>
      <c r="P42"/>
      <c r="S42"/>
      <c r="V42"/>
      <c r="Y42"/>
      <c r="AB42"/>
      <c r="AE42"/>
      <c r="AH42"/>
      <c r="AK42"/>
      <c r="AN42"/>
      <c r="AO42"/>
      <c r="AR42"/>
    </row>
    <row r="43" spans="3:69">
      <c r="D43"/>
      <c r="G43"/>
      <c r="J43"/>
      <c r="M43"/>
      <c r="P43"/>
      <c r="S43"/>
      <c r="V43"/>
      <c r="Y43"/>
      <c r="AB43"/>
      <c r="AE43"/>
      <c r="AH43"/>
      <c r="AK43"/>
      <c r="AN43"/>
      <c r="AO43"/>
      <c r="AR43"/>
    </row>
    <row r="44" spans="3:69">
      <c r="D44"/>
      <c r="G44"/>
      <c r="J44"/>
      <c r="M44"/>
      <c r="P44"/>
      <c r="S44"/>
      <c r="V44"/>
      <c r="Y44"/>
      <c r="AB44"/>
      <c r="AE44"/>
      <c r="AH44"/>
      <c r="AK44"/>
      <c r="AN44"/>
      <c r="AO44"/>
      <c r="AR44"/>
    </row>
    <row r="45" spans="3:69">
      <c r="D45"/>
      <c r="G45"/>
      <c r="J45"/>
      <c r="M45"/>
      <c r="P45"/>
      <c r="S45"/>
      <c r="V45"/>
      <c r="Y45"/>
      <c r="AB45"/>
      <c r="AE45"/>
      <c r="AH45"/>
      <c r="AK45"/>
      <c r="AN45"/>
      <c r="AO45"/>
      <c r="AR45"/>
    </row>
    <row r="46" spans="3:69">
      <c r="D46"/>
      <c r="G46"/>
      <c r="J46"/>
      <c r="M46"/>
      <c r="P46"/>
      <c r="S46"/>
      <c r="V46"/>
      <c r="Y46"/>
      <c r="AB46"/>
      <c r="AE46"/>
      <c r="AH46"/>
      <c r="AK46"/>
      <c r="AN46"/>
      <c r="AO46"/>
      <c r="AR46"/>
    </row>
    <row r="47" spans="3:69">
      <c r="D47"/>
      <c r="G47"/>
      <c r="J47"/>
      <c r="M47"/>
      <c r="P47"/>
      <c r="S47"/>
      <c r="V47"/>
      <c r="Y47"/>
      <c r="AB47"/>
      <c r="AE47"/>
      <c r="AH47"/>
      <c r="AK47"/>
      <c r="AN47"/>
      <c r="AO47"/>
      <c r="AR47"/>
    </row>
    <row r="48" spans="3:69">
      <c r="D48"/>
      <c r="G48"/>
      <c r="J48"/>
      <c r="M48"/>
      <c r="P48"/>
      <c r="S48"/>
      <c r="V48"/>
      <c r="Y48"/>
      <c r="AB48"/>
      <c r="AE48"/>
      <c r="AH48"/>
      <c r="AK48"/>
      <c r="AN48"/>
      <c r="AO48"/>
      <c r="AR48"/>
    </row>
    <row r="49" spans="2:46">
      <c r="D49"/>
      <c r="G49"/>
      <c r="J49"/>
      <c r="M49"/>
      <c r="P49"/>
      <c r="S49"/>
      <c r="V49"/>
      <c r="Y49"/>
      <c r="AB49"/>
      <c r="AE49"/>
      <c r="AH49"/>
      <c r="AK49"/>
      <c r="AN49"/>
      <c r="AO49"/>
      <c r="AR49"/>
    </row>
    <row r="50" spans="2:46">
      <c r="B50" s="50"/>
      <c r="C50" s="50"/>
      <c r="D50" s="2"/>
      <c r="E50" s="50"/>
      <c r="F50" s="50"/>
      <c r="G50" s="2"/>
      <c r="H50" s="51"/>
      <c r="I50" s="50"/>
      <c r="J50" s="2"/>
      <c r="K50" s="50"/>
      <c r="L50" s="50"/>
      <c r="M50" s="2"/>
      <c r="N50" s="50"/>
      <c r="O50" s="50"/>
      <c r="P50" s="2"/>
      <c r="Q50" s="50"/>
      <c r="R50" s="50"/>
      <c r="S50" s="2"/>
      <c r="T50" s="50"/>
      <c r="U50" s="50"/>
      <c r="V50" s="2"/>
      <c r="W50" s="50"/>
      <c r="X50" s="50"/>
      <c r="Y50" s="2"/>
      <c r="Z50" s="50"/>
      <c r="AA50" s="50"/>
      <c r="AB50" s="2"/>
      <c r="AC50" s="50"/>
      <c r="AD50" s="50"/>
      <c r="AE50" s="2"/>
      <c r="AF50" s="50"/>
      <c r="AG50" s="50"/>
      <c r="AH50" s="2"/>
      <c r="AI50" s="50"/>
      <c r="AJ50" s="50"/>
      <c r="AK50" s="2"/>
      <c r="AL50" s="50"/>
      <c r="AM50" s="50"/>
      <c r="AN50" s="2"/>
      <c r="AO50" s="2"/>
      <c r="AP50" s="50"/>
      <c r="AQ50" s="50"/>
      <c r="AR50" s="2"/>
      <c r="AS50" s="50"/>
      <c r="AT50" s="50"/>
    </row>
  </sheetData>
  <mergeCells count="3">
    <mergeCell ref="B2:C2"/>
    <mergeCell ref="B3:C3"/>
    <mergeCell ref="B4:C4"/>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Total des coûts d'exploitation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2017-09-29T11:46:09Z</dcterms:created>
  <dcterms:modified xsi:type="dcterms:W3CDTF">2017-10-09T17:58:29Z</dcterms:modified>
</cp:coreProperties>
</file>