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560" yWindow="560" windowWidth="25040" windowHeight="15500" tabRatio="955"/>
  </bookViews>
  <sheets>
    <sheet name="Calendrier 2017" sheetId="16" r:id="rId1"/>
    <sheet name="État des Résultats" sheetId="9" r:id="rId2"/>
    <sheet name="Revenus Nourritures" sheetId="10" r:id="rId3"/>
    <sheet name="Revenus Boissons" sheetId="11" r:id="rId4"/>
    <sheet name="Autres revenus" sheetId="12" r:id="rId5"/>
    <sheet name="Coût des marchandises vendues " sheetId="15" r:id="rId6"/>
    <sheet name="Salaires" sheetId="17" r:id="rId7"/>
    <sheet name="Total des coûts d'exploitation" sheetId="1" r:id="rId8"/>
    <sheet name="Coût d'occupation " sheetId="2" r:id="rId9"/>
    <sheet name="Coût direct d'exploitation " sheetId="3" r:id="rId10"/>
    <sheet name="Musique &amp; Divertissement" sheetId="4" r:id="rId11"/>
    <sheet name="Mark &amp; Communication marketing" sheetId="5" r:id="rId12"/>
    <sheet name="Services publics" sheetId="6" r:id="rId13"/>
    <sheet name="Administration &amp; Frais généraux" sheetId="7" r:id="rId14"/>
    <sheet name="Entretien &amp; Réparations" sheetId="8" r:id="rId15"/>
    <sheet name="Frais financier" sheetId="13" r:id="rId16"/>
    <sheet name="Amortissement" sheetId="14" r:id="rId17"/>
  </sheets>
  <definedNames>
    <definedName name="image1" localSheetId="13">#REF!</definedName>
    <definedName name="image1" localSheetId="16">#REF!</definedName>
    <definedName name="image1" localSheetId="4">#REF!</definedName>
    <definedName name="image1" localSheetId="0">#REF!</definedName>
    <definedName name="image1" localSheetId="8">#REF!</definedName>
    <definedName name="image1" localSheetId="5">#REF!</definedName>
    <definedName name="image1" localSheetId="9">#REF!</definedName>
    <definedName name="image1" localSheetId="14">#REF!</definedName>
    <definedName name="image1" localSheetId="1">#REF!</definedName>
    <definedName name="image1" localSheetId="15">#REF!</definedName>
    <definedName name="image1" localSheetId="11">#REF!</definedName>
    <definedName name="image1" localSheetId="10">#REF!</definedName>
    <definedName name="image1" localSheetId="3">#REF!</definedName>
    <definedName name="image1" localSheetId="2">#REF!</definedName>
    <definedName name="image1" localSheetId="6">#REF!</definedName>
    <definedName name="image1" localSheetId="12">#REF!</definedName>
    <definedName name="image1" localSheetId="7">#REF!</definedName>
    <definedName name="image1">#REF!</definedName>
    <definedName name="image2" localSheetId="13">#REF!</definedName>
    <definedName name="image2" localSheetId="16">#REF!</definedName>
    <definedName name="image2" localSheetId="4">#REF!</definedName>
    <definedName name="image2" localSheetId="0">#REF!</definedName>
    <definedName name="image2" localSheetId="8">#REF!</definedName>
    <definedName name="image2" localSheetId="5">#REF!</definedName>
    <definedName name="image2" localSheetId="9">#REF!</definedName>
    <definedName name="image2" localSheetId="14">#REF!</definedName>
    <definedName name="image2" localSheetId="1">#REF!</definedName>
    <definedName name="image2" localSheetId="15">#REF!</definedName>
    <definedName name="image2" localSheetId="11">#REF!</definedName>
    <definedName name="image2" localSheetId="10">#REF!</definedName>
    <definedName name="image2" localSheetId="3">#REF!</definedName>
    <definedName name="image2" localSheetId="2">#REF!</definedName>
    <definedName name="image2" localSheetId="6">#REF!</definedName>
    <definedName name="image2" localSheetId="12">#REF!</definedName>
    <definedName name="image2">#REF!</definedName>
    <definedName name="_xlnm.Print_Area" localSheetId="13">'Administration &amp; Frais généraux'!$B$2:$AQ$29</definedName>
    <definedName name="_xlnm.Print_Area" localSheetId="16">Amortissement!$B$2:$AQ$24</definedName>
    <definedName name="_xlnm.Print_Area" localSheetId="4">'Autres revenus'!$B$2:$AQ$24</definedName>
    <definedName name="_xlnm.Print_Area" localSheetId="8">'Coût d''occupation '!$B$2:$AQ$26</definedName>
    <definedName name="_xlnm.Print_Area" localSheetId="5">'Coût des marchandises vendues '!$B$2:$AQ$17</definedName>
    <definedName name="_xlnm.Print_Area" localSheetId="9">'Coût direct d''exploitation '!$B$2:$AQ$34</definedName>
    <definedName name="_xlnm.Print_Area" localSheetId="14">'Entretien &amp; Réparations'!$B$2:$AQ$31</definedName>
    <definedName name="_xlnm.Print_Area" localSheetId="1">'État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3">'Revenus Boissons'!$B$2:$AQ$24</definedName>
    <definedName name="_xlnm.Print_Area" localSheetId="2">'Revenus Nourritures'!$B$2:$AQ$24</definedName>
    <definedName name="_xlnm.Print_Area" localSheetId="6">Salaires!$B$2:$AQ$24</definedName>
    <definedName name="_xlnm.Print_Area" localSheetId="12">'Services publics'!$B$2:$AQ$23</definedName>
    <definedName name="_xlnm.Print_Area" localSheetId="7">'Total des coûts d''exploitation'!$B$2:$AQ$21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9" l="1"/>
  <c r="C7" i="15"/>
  <c r="AL19" i="9"/>
  <c r="AI19" i="9"/>
  <c r="AF19" i="9"/>
  <c r="AC19" i="9"/>
  <c r="Z19" i="9"/>
  <c r="W19" i="9"/>
  <c r="T19" i="9"/>
  <c r="Q19" i="9"/>
  <c r="N19" i="9"/>
  <c r="K19" i="9"/>
  <c r="H19" i="9"/>
  <c r="E19" i="9"/>
  <c r="AQ7" i="17"/>
  <c r="AP9" i="17"/>
  <c r="AL9" i="17"/>
  <c r="AI9" i="17"/>
  <c r="AF9" i="17"/>
  <c r="AC9" i="17"/>
  <c r="Z9" i="17"/>
  <c r="W9" i="17"/>
  <c r="T9" i="17"/>
  <c r="Q9" i="17"/>
  <c r="N9" i="17"/>
  <c r="K9" i="17"/>
  <c r="H9" i="17"/>
  <c r="E9" i="17"/>
  <c r="AP8" i="17"/>
  <c r="AL8" i="17"/>
  <c r="AI8" i="17"/>
  <c r="AF8" i="17"/>
  <c r="AC8" i="17"/>
  <c r="Z8" i="17"/>
  <c r="W8" i="17"/>
  <c r="T8" i="17"/>
  <c r="Q8" i="17"/>
  <c r="N8" i="17"/>
  <c r="K8" i="17"/>
  <c r="H8" i="17"/>
  <c r="E8" i="17"/>
  <c r="C8" i="17"/>
  <c r="C7" i="1"/>
  <c r="C7" i="17"/>
  <c r="C11" i="17"/>
  <c r="AP13" i="17"/>
  <c r="AP14" i="17"/>
  <c r="AP15" i="17"/>
  <c r="AP16" i="17"/>
  <c r="AP17" i="17"/>
  <c r="AP18" i="17"/>
  <c r="AP19" i="17"/>
  <c r="AP20" i="17"/>
  <c r="AP21" i="17"/>
  <c r="AP22" i="17"/>
  <c r="AP24" i="17"/>
  <c r="AQ13" i="17"/>
  <c r="AQ14" i="17"/>
  <c r="AQ15" i="17"/>
  <c r="AQ16" i="17"/>
  <c r="AQ17" i="17"/>
  <c r="AQ18" i="17"/>
  <c r="AQ19" i="17"/>
  <c r="AQ20" i="17"/>
  <c r="AQ21" i="17"/>
  <c r="AQ22" i="17"/>
  <c r="AQ24" i="17"/>
  <c r="AL24" i="17"/>
  <c r="AM13" i="17"/>
  <c r="AM14" i="17"/>
  <c r="AM15" i="17"/>
  <c r="AM16" i="17"/>
  <c r="AM17" i="17"/>
  <c r="AM18" i="17"/>
  <c r="AM19" i="17"/>
  <c r="AM20" i="17"/>
  <c r="AM21" i="17"/>
  <c r="AM22" i="17"/>
  <c r="AM24" i="17"/>
  <c r="AI24" i="17"/>
  <c r="AJ13" i="17"/>
  <c r="AJ14" i="17"/>
  <c r="AJ15" i="17"/>
  <c r="AJ16" i="17"/>
  <c r="AJ17" i="17"/>
  <c r="AJ18" i="17"/>
  <c r="AJ19" i="17"/>
  <c r="AJ20" i="17"/>
  <c r="AJ21" i="17"/>
  <c r="AJ22" i="17"/>
  <c r="AJ24" i="17"/>
  <c r="AF24" i="17"/>
  <c r="AG13" i="17"/>
  <c r="AG14" i="17"/>
  <c r="AG15" i="17"/>
  <c r="AG16" i="17"/>
  <c r="AG17" i="17"/>
  <c r="AG18" i="17"/>
  <c r="AG19" i="17"/>
  <c r="AG20" i="17"/>
  <c r="AG21" i="17"/>
  <c r="AG22" i="17"/>
  <c r="AG24" i="17"/>
  <c r="AC24" i="17"/>
  <c r="AD13" i="17"/>
  <c r="AD14" i="17"/>
  <c r="AD15" i="17"/>
  <c r="AD16" i="17"/>
  <c r="AD17" i="17"/>
  <c r="AD18" i="17"/>
  <c r="AD19" i="17"/>
  <c r="AD20" i="17"/>
  <c r="AD21" i="17"/>
  <c r="AD22" i="17"/>
  <c r="AD24" i="17"/>
  <c r="Z24" i="17"/>
  <c r="AA13" i="17"/>
  <c r="AA14" i="17"/>
  <c r="AA15" i="17"/>
  <c r="AA16" i="17"/>
  <c r="AA17" i="17"/>
  <c r="AA18" i="17"/>
  <c r="AA19" i="17"/>
  <c r="AA20" i="17"/>
  <c r="AA21" i="17"/>
  <c r="AA22" i="17"/>
  <c r="AA24" i="17"/>
  <c r="W24" i="17"/>
  <c r="X13" i="17"/>
  <c r="X14" i="17"/>
  <c r="X15" i="17"/>
  <c r="X16" i="17"/>
  <c r="X17" i="17"/>
  <c r="X18" i="17"/>
  <c r="X19" i="17"/>
  <c r="X20" i="17"/>
  <c r="X21" i="17"/>
  <c r="X22" i="17"/>
  <c r="X24" i="17"/>
  <c r="T24" i="17"/>
  <c r="U13" i="17"/>
  <c r="U14" i="17"/>
  <c r="U15" i="17"/>
  <c r="U16" i="17"/>
  <c r="U17" i="17"/>
  <c r="U18" i="17"/>
  <c r="U19" i="17"/>
  <c r="U20" i="17"/>
  <c r="U21" i="17"/>
  <c r="U22" i="17"/>
  <c r="U24" i="17"/>
  <c r="Q24" i="17"/>
  <c r="R13" i="17"/>
  <c r="R14" i="17"/>
  <c r="R15" i="17"/>
  <c r="R16" i="17"/>
  <c r="R17" i="17"/>
  <c r="R18" i="17"/>
  <c r="R19" i="17"/>
  <c r="R20" i="17"/>
  <c r="R21" i="17"/>
  <c r="R22" i="17"/>
  <c r="R24" i="17"/>
  <c r="N24" i="17"/>
  <c r="O13" i="17"/>
  <c r="O14" i="17"/>
  <c r="O15" i="17"/>
  <c r="O16" i="17"/>
  <c r="O17" i="17"/>
  <c r="O18" i="17"/>
  <c r="O19" i="17"/>
  <c r="O20" i="17"/>
  <c r="O21" i="17"/>
  <c r="O22" i="17"/>
  <c r="O24" i="17"/>
  <c r="K24" i="17"/>
  <c r="L13" i="17"/>
  <c r="L14" i="17"/>
  <c r="L15" i="17"/>
  <c r="L16" i="17"/>
  <c r="L17" i="17"/>
  <c r="L18" i="17"/>
  <c r="L19" i="17"/>
  <c r="L20" i="17"/>
  <c r="L21" i="17"/>
  <c r="L22" i="17"/>
  <c r="L24" i="17"/>
  <c r="H24" i="17"/>
  <c r="I13" i="17"/>
  <c r="I14" i="17"/>
  <c r="I15" i="17"/>
  <c r="I16" i="17"/>
  <c r="I17" i="17"/>
  <c r="I18" i="17"/>
  <c r="I19" i="17"/>
  <c r="I20" i="17"/>
  <c r="I21" i="17"/>
  <c r="I22" i="17"/>
  <c r="I24" i="17"/>
  <c r="E24" i="17"/>
  <c r="F13" i="17"/>
  <c r="F14" i="17"/>
  <c r="F15" i="17"/>
  <c r="F16" i="17"/>
  <c r="F17" i="17"/>
  <c r="F18" i="17"/>
  <c r="F19" i="17"/>
  <c r="F20" i="17"/>
  <c r="F21" i="17"/>
  <c r="F22" i="17"/>
  <c r="F24" i="17"/>
  <c r="AG23" i="17"/>
  <c r="AJ23" i="17"/>
  <c r="AM23" i="17"/>
  <c r="C9" i="17"/>
  <c r="I8" i="17"/>
  <c r="L8" i="17"/>
  <c r="O8" i="17"/>
  <c r="R8" i="17"/>
  <c r="U8" i="17"/>
  <c r="X8" i="17"/>
  <c r="AA8" i="17"/>
  <c r="AD8" i="17"/>
  <c r="AG8" i="17"/>
  <c r="AJ8" i="17"/>
  <c r="AM8" i="17"/>
  <c r="AQ8" i="17"/>
  <c r="AP7" i="17"/>
  <c r="AL7" i="17"/>
  <c r="AI7" i="17"/>
  <c r="AF7" i="17"/>
  <c r="AC7" i="17"/>
  <c r="Z7" i="17"/>
  <c r="W7" i="17"/>
  <c r="T7" i="17"/>
  <c r="Q7" i="17"/>
  <c r="N7" i="17"/>
  <c r="K7" i="17"/>
  <c r="H7" i="17"/>
  <c r="E7" i="17"/>
  <c r="AQ6" i="17"/>
  <c r="H6" i="17"/>
  <c r="K6" i="17"/>
  <c r="N6" i="17"/>
  <c r="Q6" i="17"/>
  <c r="T6" i="17"/>
  <c r="W6" i="17"/>
  <c r="Z6" i="17"/>
  <c r="AC6" i="17"/>
  <c r="AF6" i="17"/>
  <c r="AI6" i="17"/>
  <c r="AL6" i="17"/>
  <c r="AP6" i="17"/>
  <c r="AM6" i="17"/>
  <c r="AJ6" i="17"/>
  <c r="AG6" i="17"/>
  <c r="AD6" i="17"/>
  <c r="AA6" i="17"/>
  <c r="X6" i="17"/>
  <c r="U6" i="17"/>
  <c r="R6" i="17"/>
  <c r="O6" i="17"/>
  <c r="L6" i="17"/>
  <c r="I6" i="17"/>
  <c r="F6" i="17"/>
  <c r="AM6" i="9"/>
  <c r="AJ6" i="9"/>
  <c r="AG6" i="9"/>
  <c r="AD6" i="9"/>
  <c r="AA6" i="9"/>
  <c r="X6" i="9"/>
  <c r="U6" i="9"/>
  <c r="R6" i="9"/>
  <c r="O6" i="9"/>
  <c r="L6" i="9"/>
  <c r="I6" i="9"/>
  <c r="F6" i="9"/>
  <c r="AL9" i="9"/>
  <c r="AI9" i="9"/>
  <c r="AF9" i="9"/>
  <c r="AC9" i="9"/>
  <c r="Z9" i="9"/>
  <c r="W9" i="9"/>
  <c r="T9" i="9"/>
  <c r="Q9" i="9"/>
  <c r="N9" i="9"/>
  <c r="K9" i="9"/>
  <c r="H9" i="9"/>
  <c r="E9" i="9"/>
  <c r="AL8" i="9"/>
  <c r="AI8" i="9"/>
  <c r="AF8" i="9"/>
  <c r="AC8" i="9"/>
  <c r="Z8" i="9"/>
  <c r="W8" i="9"/>
  <c r="T8" i="9"/>
  <c r="Q8" i="9"/>
  <c r="N8" i="9"/>
  <c r="K8" i="9"/>
  <c r="H8" i="9"/>
  <c r="E8" i="9"/>
  <c r="C22" i="16"/>
  <c r="C29" i="16"/>
  <c r="C36" i="16"/>
  <c r="C50" i="16"/>
  <c r="C21" i="16"/>
  <c r="C28" i="16"/>
  <c r="C35" i="16"/>
  <c r="C42" i="16"/>
  <c r="C49" i="16"/>
  <c r="C20" i="16"/>
  <c r="C27" i="16"/>
  <c r="C34" i="16"/>
  <c r="C41" i="16"/>
  <c r="C48" i="16"/>
  <c r="C19" i="16"/>
  <c r="C26" i="16"/>
  <c r="C33" i="16"/>
  <c r="C40" i="16"/>
  <c r="C47" i="16"/>
  <c r="C18" i="16"/>
  <c r="C25" i="16"/>
  <c r="C32" i="16"/>
  <c r="C39" i="16"/>
  <c r="C46" i="16"/>
  <c r="C17" i="16"/>
  <c r="C24" i="16"/>
  <c r="C31" i="16"/>
  <c r="C38" i="16"/>
  <c r="C45" i="16"/>
  <c r="C16" i="16"/>
  <c r="C23" i="16"/>
  <c r="C30" i="16"/>
  <c r="C37" i="16"/>
  <c r="C44" i="16"/>
  <c r="C43" i="16"/>
  <c r="E7" i="16"/>
  <c r="F7" i="16"/>
  <c r="G7" i="16"/>
  <c r="H7" i="16"/>
  <c r="I7" i="16"/>
  <c r="J7" i="16"/>
  <c r="K7" i="16"/>
  <c r="L7" i="16"/>
  <c r="M7" i="16"/>
  <c r="N7" i="16"/>
  <c r="O7" i="16"/>
  <c r="AM24" i="12"/>
  <c r="AJ24" i="12"/>
  <c r="AG24" i="12"/>
  <c r="AM24" i="11"/>
  <c r="AJ24" i="11"/>
  <c r="AG24" i="11"/>
  <c r="AM24" i="10"/>
  <c r="AJ24" i="10"/>
  <c r="AG24" i="10"/>
  <c r="E24" i="10"/>
  <c r="E11" i="9"/>
  <c r="E14" i="9"/>
  <c r="AP14" i="9"/>
  <c r="AQ34" i="9"/>
  <c r="AM34" i="9"/>
  <c r="AJ34" i="9"/>
  <c r="AG34" i="9"/>
  <c r="AD34" i="9"/>
  <c r="AA34" i="9"/>
  <c r="X34" i="9"/>
  <c r="U34" i="9"/>
  <c r="R34" i="9"/>
  <c r="O34" i="9"/>
  <c r="L34" i="9"/>
  <c r="I34" i="9"/>
  <c r="F34" i="9"/>
  <c r="AS11" i="9"/>
  <c r="AS12" i="9"/>
  <c r="AS13" i="9"/>
  <c r="AS14" i="9"/>
  <c r="AS7" i="9"/>
  <c r="AS6" i="9"/>
  <c r="AT8" i="9"/>
  <c r="AT7" i="9"/>
  <c r="AS9" i="9"/>
  <c r="AS8" i="9"/>
  <c r="AS23" i="9"/>
  <c r="AS25" i="9"/>
  <c r="AS34" i="9"/>
  <c r="AS36" i="9"/>
  <c r="AS38" i="9"/>
  <c r="AS39" i="9"/>
  <c r="AS41" i="9"/>
  <c r="AS43" i="9"/>
  <c r="AS45" i="9"/>
  <c r="AS21" i="9"/>
  <c r="AT23" i="9"/>
  <c r="AS16" i="9"/>
  <c r="AT45" i="9"/>
  <c r="AT43" i="9"/>
  <c r="AT41" i="9"/>
  <c r="AT36" i="9"/>
  <c r="AT33" i="9"/>
  <c r="AT32" i="9"/>
  <c r="AT31" i="9"/>
  <c r="AT30" i="9"/>
  <c r="AT29" i="9"/>
  <c r="AT28" i="9"/>
  <c r="AT27" i="9"/>
  <c r="AT25" i="9"/>
  <c r="AT14" i="9"/>
  <c r="AT6" i="9"/>
  <c r="C11" i="15"/>
  <c r="C11" i="14"/>
  <c r="C11" i="13"/>
  <c r="C11" i="8"/>
  <c r="C11" i="7"/>
  <c r="C11" i="6"/>
  <c r="C11" i="5"/>
  <c r="C11" i="4"/>
  <c r="C11" i="3"/>
  <c r="C11" i="2"/>
  <c r="AP9" i="15"/>
  <c r="AL9" i="1"/>
  <c r="AL9" i="15"/>
  <c r="AI9" i="1"/>
  <c r="AI9" i="15"/>
  <c r="AF9" i="1"/>
  <c r="AF9" i="15"/>
  <c r="AC9" i="1"/>
  <c r="AC9" i="15"/>
  <c r="Z9" i="1"/>
  <c r="Z9" i="15"/>
  <c r="W9" i="1"/>
  <c r="W9" i="15"/>
  <c r="T9" i="1"/>
  <c r="T9" i="15"/>
  <c r="Q9" i="1"/>
  <c r="Q9" i="15"/>
  <c r="N9" i="1"/>
  <c r="N9" i="15"/>
  <c r="K9" i="1"/>
  <c r="K9" i="15"/>
  <c r="H9" i="1"/>
  <c r="H9" i="15"/>
  <c r="E9" i="1"/>
  <c r="E9" i="15"/>
  <c r="AQ8" i="15"/>
  <c r="AM8" i="15"/>
  <c r="AJ8" i="15"/>
  <c r="AG8" i="15"/>
  <c r="AD8" i="15"/>
  <c r="AA8" i="15"/>
  <c r="X8" i="15"/>
  <c r="U8" i="15"/>
  <c r="R8" i="15"/>
  <c r="O8" i="15"/>
  <c r="L8" i="15"/>
  <c r="I8" i="15"/>
  <c r="F8" i="15"/>
  <c r="AQ7" i="15"/>
  <c r="AP8" i="15"/>
  <c r="AL8" i="1"/>
  <c r="AL8" i="15"/>
  <c r="AI8" i="1"/>
  <c r="AI8" i="15"/>
  <c r="AF8" i="1"/>
  <c r="AF8" i="15"/>
  <c r="AC8" i="1"/>
  <c r="AC8" i="15"/>
  <c r="Z8" i="1"/>
  <c r="Z8" i="15"/>
  <c r="W8" i="1"/>
  <c r="W8" i="15"/>
  <c r="T8" i="1"/>
  <c r="T8" i="15"/>
  <c r="Q8" i="1"/>
  <c r="Q8" i="15"/>
  <c r="N8" i="1"/>
  <c r="N8" i="15"/>
  <c r="K8" i="1"/>
  <c r="K8" i="15"/>
  <c r="H8" i="1"/>
  <c r="H8" i="15"/>
  <c r="E8" i="1"/>
  <c r="E8" i="15"/>
  <c r="C8" i="15"/>
  <c r="E13" i="15"/>
  <c r="AP13" i="15"/>
  <c r="AP17" i="15"/>
  <c r="AQ17" i="15"/>
  <c r="AM17" i="15"/>
  <c r="AJ17" i="15"/>
  <c r="AG17" i="15"/>
  <c r="AD17" i="15"/>
  <c r="AA17" i="15"/>
  <c r="X17" i="15"/>
  <c r="U17" i="15"/>
  <c r="R17" i="15"/>
  <c r="O17" i="15"/>
  <c r="L17" i="15"/>
  <c r="I17" i="15"/>
  <c r="E17" i="15"/>
  <c r="F17" i="15"/>
  <c r="AL15" i="15"/>
  <c r="AL14" i="15"/>
  <c r="AL13" i="15"/>
  <c r="AI15" i="15"/>
  <c r="AI14" i="15"/>
  <c r="AI13" i="15"/>
  <c r="AF15" i="15"/>
  <c r="AF14" i="15"/>
  <c r="AF13" i="15"/>
  <c r="AC15" i="15"/>
  <c r="AC14" i="15"/>
  <c r="AC13" i="15"/>
  <c r="Z15" i="15"/>
  <c r="Z14" i="15"/>
  <c r="Z13" i="15"/>
  <c r="W15" i="15"/>
  <c r="W14" i="15"/>
  <c r="W13" i="15"/>
  <c r="T15" i="15"/>
  <c r="T14" i="15"/>
  <c r="T13" i="15"/>
  <c r="Q15" i="15"/>
  <c r="Q14" i="15"/>
  <c r="Q13" i="15"/>
  <c r="N15" i="15"/>
  <c r="N14" i="15"/>
  <c r="N13" i="15"/>
  <c r="K15" i="15"/>
  <c r="K14" i="15"/>
  <c r="K13" i="15"/>
  <c r="AM15" i="15"/>
  <c r="AJ15" i="15"/>
  <c r="AG15" i="15"/>
  <c r="AD15" i="15"/>
  <c r="AA15" i="15"/>
  <c r="X15" i="15"/>
  <c r="U15" i="15"/>
  <c r="R15" i="15"/>
  <c r="O15" i="15"/>
  <c r="L15" i="15"/>
  <c r="I15" i="15"/>
  <c r="AM14" i="15"/>
  <c r="AJ14" i="15"/>
  <c r="AG14" i="15"/>
  <c r="AD14" i="15"/>
  <c r="AA14" i="15"/>
  <c r="X14" i="15"/>
  <c r="U14" i="15"/>
  <c r="R14" i="15"/>
  <c r="O14" i="15"/>
  <c r="L14" i="15"/>
  <c r="AM13" i="15"/>
  <c r="AJ13" i="15"/>
  <c r="AG13" i="15"/>
  <c r="AD13" i="15"/>
  <c r="AA13" i="15"/>
  <c r="X13" i="15"/>
  <c r="U13" i="15"/>
  <c r="R13" i="15"/>
  <c r="O13" i="15"/>
  <c r="L13" i="15"/>
  <c r="I14" i="15"/>
  <c r="I13" i="15"/>
  <c r="E15" i="15"/>
  <c r="E14" i="15"/>
  <c r="AL17" i="15"/>
  <c r="AL16" i="9"/>
  <c r="AI17" i="15"/>
  <c r="AI16" i="9"/>
  <c r="AF17" i="15"/>
  <c r="AF16" i="9"/>
  <c r="AC17" i="15"/>
  <c r="AC16" i="9"/>
  <c r="Z17" i="15"/>
  <c r="Z16" i="9"/>
  <c r="W17" i="15"/>
  <c r="W16" i="9"/>
  <c r="T17" i="15"/>
  <c r="T16" i="9"/>
  <c r="Q17" i="15"/>
  <c r="Q16" i="9"/>
  <c r="N17" i="15"/>
  <c r="N16" i="9"/>
  <c r="K17" i="15"/>
  <c r="K16" i="9"/>
  <c r="E16" i="9"/>
  <c r="AG16" i="15"/>
  <c r="AJ16" i="15"/>
  <c r="AM16" i="15"/>
  <c r="H6" i="15"/>
  <c r="K6" i="15"/>
  <c r="N6" i="15"/>
  <c r="Q6" i="15"/>
  <c r="T6" i="15"/>
  <c r="W6" i="15"/>
  <c r="Z6" i="15"/>
  <c r="AC6" i="15"/>
  <c r="AF6" i="15"/>
  <c r="AI6" i="15"/>
  <c r="AL6" i="15"/>
  <c r="AP6" i="15"/>
  <c r="AM6" i="15"/>
  <c r="AJ6" i="15"/>
  <c r="AG6" i="15"/>
  <c r="AD6" i="15"/>
  <c r="AA6" i="15"/>
  <c r="X6" i="15"/>
  <c r="U6" i="15"/>
  <c r="R6" i="15"/>
  <c r="O6" i="15"/>
  <c r="L6" i="15"/>
  <c r="F6" i="15"/>
  <c r="AQ8" i="14"/>
  <c r="AM8" i="14"/>
  <c r="AJ8" i="14"/>
  <c r="AG8" i="14"/>
  <c r="AD8" i="14"/>
  <c r="AA8" i="14"/>
  <c r="X8" i="14"/>
  <c r="U8" i="14"/>
  <c r="R8" i="14"/>
  <c r="O8" i="14"/>
  <c r="L8" i="14"/>
  <c r="I8" i="14"/>
  <c r="AQ7" i="14"/>
  <c r="AQ8" i="13"/>
  <c r="AQ7" i="13"/>
  <c r="AM8" i="13"/>
  <c r="AJ8" i="13"/>
  <c r="AG8" i="13"/>
  <c r="AD8" i="13"/>
  <c r="AA8" i="13"/>
  <c r="X8" i="13"/>
  <c r="U8" i="13"/>
  <c r="R8" i="13"/>
  <c r="O8" i="13"/>
  <c r="L8" i="13"/>
  <c r="I8" i="13"/>
  <c r="F8" i="13"/>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P9" i="1"/>
  <c r="F8" i="1"/>
  <c r="AP8" i="1"/>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P9" i="12"/>
  <c r="AL9" i="12"/>
  <c r="AI9" i="12"/>
  <c r="AF9" i="12"/>
  <c r="AC9" i="12"/>
  <c r="Z9" i="12"/>
  <c r="W9" i="12"/>
  <c r="T9" i="12"/>
  <c r="Q9" i="12"/>
  <c r="N9" i="12"/>
  <c r="K9" i="12"/>
  <c r="H9" i="12"/>
  <c r="E9" i="12"/>
  <c r="AP8" i="12"/>
  <c r="AL8" i="12"/>
  <c r="AI8" i="12"/>
  <c r="AF8" i="12"/>
  <c r="AC8" i="12"/>
  <c r="Z8" i="12"/>
  <c r="W8" i="12"/>
  <c r="T8" i="12"/>
  <c r="Q8" i="12"/>
  <c r="N8" i="12"/>
  <c r="K8" i="12"/>
  <c r="H8" i="12"/>
  <c r="E8" i="12"/>
  <c r="AP9" i="11"/>
  <c r="AL9" i="11"/>
  <c r="AI9" i="11"/>
  <c r="AF9" i="11"/>
  <c r="AC9" i="11"/>
  <c r="Z9" i="11"/>
  <c r="W9" i="11"/>
  <c r="T9" i="11"/>
  <c r="Q9" i="11"/>
  <c r="N9" i="11"/>
  <c r="K9" i="11"/>
  <c r="H9" i="11"/>
  <c r="E9" i="11"/>
  <c r="AP8" i="11"/>
  <c r="AL8" i="11"/>
  <c r="AI8" i="11"/>
  <c r="AF8" i="11"/>
  <c r="AC8" i="11"/>
  <c r="Z8" i="11"/>
  <c r="W8" i="11"/>
  <c r="T8" i="11"/>
  <c r="Q8" i="11"/>
  <c r="N8" i="11"/>
  <c r="K8" i="11"/>
  <c r="H8" i="11"/>
  <c r="E8" i="11"/>
  <c r="AP9" i="10"/>
  <c r="AL9" i="10"/>
  <c r="AI9" i="10"/>
  <c r="AF9" i="10"/>
  <c r="AC9" i="10"/>
  <c r="Z9" i="10"/>
  <c r="W9" i="10"/>
  <c r="T9" i="10"/>
  <c r="Q9" i="10"/>
  <c r="N9" i="10"/>
  <c r="K9" i="10"/>
  <c r="H9" i="10"/>
  <c r="E9" i="10"/>
  <c r="AP8" i="10"/>
  <c r="AL8" i="10"/>
  <c r="AI8" i="10"/>
  <c r="AF8" i="10"/>
  <c r="AC8" i="10"/>
  <c r="Z8" i="10"/>
  <c r="W8" i="10"/>
  <c r="T8" i="10"/>
  <c r="Q8" i="10"/>
  <c r="N8" i="10"/>
  <c r="K8" i="10"/>
  <c r="H8" i="10"/>
  <c r="E8" i="10"/>
  <c r="F8" i="12"/>
  <c r="F8" i="11"/>
  <c r="F8" i="10"/>
  <c r="E6" i="12"/>
  <c r="E6" i="11"/>
  <c r="E6" i="10"/>
  <c r="C8" i="12"/>
  <c r="C8" i="11"/>
  <c r="C8" i="10"/>
  <c r="C8" i="14"/>
  <c r="C8" i="13"/>
  <c r="C7" i="14"/>
  <c r="C7" i="13"/>
  <c r="C7" i="12"/>
  <c r="C7" i="11"/>
  <c r="C7" i="10"/>
  <c r="AL39" i="9"/>
  <c r="AI39" i="9"/>
  <c r="AF39" i="9"/>
  <c r="AC39" i="9"/>
  <c r="Z39" i="9"/>
  <c r="W39" i="9"/>
  <c r="T39" i="9"/>
  <c r="Q39" i="9"/>
  <c r="N39" i="9"/>
  <c r="K39" i="9"/>
  <c r="H39" i="9"/>
  <c r="E39" i="9"/>
  <c r="AP13" i="14"/>
  <c r="AP14" i="14"/>
  <c r="AP15" i="14"/>
  <c r="AP16" i="14"/>
  <c r="AP17" i="14"/>
  <c r="AP18" i="14"/>
  <c r="AP19" i="14"/>
  <c r="AP20" i="14"/>
  <c r="AP21" i="14"/>
  <c r="AP22" i="14"/>
  <c r="AP24" i="14"/>
  <c r="AQ13" i="14"/>
  <c r="AQ14" i="14"/>
  <c r="AQ15" i="14"/>
  <c r="AQ16" i="14"/>
  <c r="AQ17" i="14"/>
  <c r="AQ18" i="14"/>
  <c r="AQ19" i="14"/>
  <c r="AQ20" i="14"/>
  <c r="AQ21" i="14"/>
  <c r="AQ22" i="14"/>
  <c r="AQ24" i="14"/>
  <c r="AL24" i="14"/>
  <c r="AM13" i="14"/>
  <c r="AM14" i="14"/>
  <c r="AM15" i="14"/>
  <c r="AM16" i="14"/>
  <c r="AM17" i="14"/>
  <c r="AM18" i="14"/>
  <c r="AM19" i="14"/>
  <c r="AM20" i="14"/>
  <c r="AM21" i="14"/>
  <c r="AM24" i="14"/>
  <c r="AI24" i="14"/>
  <c r="AJ13" i="14"/>
  <c r="AJ14" i="14"/>
  <c r="AJ15" i="14"/>
  <c r="AJ16" i="14"/>
  <c r="AJ17" i="14"/>
  <c r="AJ18" i="14"/>
  <c r="AJ19" i="14"/>
  <c r="AJ20" i="14"/>
  <c r="AJ21" i="14"/>
  <c r="AJ24" i="14"/>
  <c r="AF24" i="14"/>
  <c r="AG13" i="14"/>
  <c r="AG14" i="14"/>
  <c r="AG15" i="14"/>
  <c r="AG16" i="14"/>
  <c r="AG17" i="14"/>
  <c r="AG18" i="14"/>
  <c r="AG19" i="14"/>
  <c r="AG20" i="14"/>
  <c r="AG21" i="14"/>
  <c r="AG24" i="14"/>
  <c r="AC24" i="14"/>
  <c r="AD13" i="14"/>
  <c r="AD14" i="14"/>
  <c r="AD15" i="14"/>
  <c r="AD16" i="14"/>
  <c r="AD17" i="14"/>
  <c r="AD18" i="14"/>
  <c r="AD19" i="14"/>
  <c r="AD20" i="14"/>
  <c r="AD21" i="14"/>
  <c r="AD22" i="14"/>
  <c r="AD24" i="14"/>
  <c r="Z24" i="14"/>
  <c r="AA13" i="14"/>
  <c r="AA14" i="14"/>
  <c r="AA15" i="14"/>
  <c r="AA16" i="14"/>
  <c r="AA17" i="14"/>
  <c r="AA18" i="14"/>
  <c r="AA19" i="14"/>
  <c r="AA20" i="14"/>
  <c r="AA21" i="14"/>
  <c r="AA22" i="14"/>
  <c r="AA24" i="14"/>
  <c r="W24" i="14"/>
  <c r="X13" i="14"/>
  <c r="X14" i="14"/>
  <c r="X15" i="14"/>
  <c r="X16" i="14"/>
  <c r="X17" i="14"/>
  <c r="X18" i="14"/>
  <c r="X19" i="14"/>
  <c r="X20" i="14"/>
  <c r="X21" i="14"/>
  <c r="X22" i="14"/>
  <c r="X24" i="14"/>
  <c r="T24" i="14"/>
  <c r="U13" i="14"/>
  <c r="U14" i="14"/>
  <c r="U15" i="14"/>
  <c r="U16" i="14"/>
  <c r="U17" i="14"/>
  <c r="U18" i="14"/>
  <c r="U19" i="14"/>
  <c r="U20" i="14"/>
  <c r="U21" i="14"/>
  <c r="U22" i="14"/>
  <c r="U24" i="14"/>
  <c r="Q24" i="14"/>
  <c r="R13" i="14"/>
  <c r="R14" i="14"/>
  <c r="R15" i="14"/>
  <c r="R16" i="14"/>
  <c r="R17" i="14"/>
  <c r="R18" i="14"/>
  <c r="R19" i="14"/>
  <c r="R20" i="14"/>
  <c r="R21" i="14"/>
  <c r="R22" i="14"/>
  <c r="R24" i="14"/>
  <c r="N24" i="14"/>
  <c r="O13" i="14"/>
  <c r="O14" i="14"/>
  <c r="O15" i="14"/>
  <c r="O16" i="14"/>
  <c r="O17" i="14"/>
  <c r="O18" i="14"/>
  <c r="O19" i="14"/>
  <c r="O20" i="14"/>
  <c r="O21" i="14"/>
  <c r="O22" i="14"/>
  <c r="O24" i="14"/>
  <c r="K24" i="14"/>
  <c r="L13" i="14"/>
  <c r="L14" i="14"/>
  <c r="L15" i="14"/>
  <c r="L16" i="14"/>
  <c r="L17" i="14"/>
  <c r="L18" i="14"/>
  <c r="L19" i="14"/>
  <c r="L20" i="14"/>
  <c r="L21" i="14"/>
  <c r="L22" i="14"/>
  <c r="L24" i="14"/>
  <c r="H24" i="14"/>
  <c r="I13" i="14"/>
  <c r="I14" i="14"/>
  <c r="I15" i="14"/>
  <c r="I16" i="14"/>
  <c r="I17" i="14"/>
  <c r="I18" i="14"/>
  <c r="I19" i="14"/>
  <c r="I20" i="14"/>
  <c r="I21" i="14"/>
  <c r="I22" i="14"/>
  <c r="I24" i="14"/>
  <c r="E24" i="14"/>
  <c r="F13" i="14"/>
  <c r="F14" i="14"/>
  <c r="F15" i="14"/>
  <c r="F16" i="14"/>
  <c r="F17" i="14"/>
  <c r="F18" i="14"/>
  <c r="F19" i="14"/>
  <c r="F20" i="14"/>
  <c r="F21" i="14"/>
  <c r="F22" i="14"/>
  <c r="F24" i="14"/>
  <c r="AG23" i="14"/>
  <c r="AJ23" i="14"/>
  <c r="AM23" i="14"/>
  <c r="AM22" i="14"/>
  <c r="AJ22" i="14"/>
  <c r="AG22" i="14"/>
  <c r="C9" i="14"/>
  <c r="AP7" i="14"/>
  <c r="AL7" i="14"/>
  <c r="AI7" i="14"/>
  <c r="AF7" i="14"/>
  <c r="AC7" i="14"/>
  <c r="Z7" i="14"/>
  <c r="W7" i="14"/>
  <c r="T7" i="14"/>
  <c r="Q7" i="14"/>
  <c r="N7" i="14"/>
  <c r="K7" i="14"/>
  <c r="H7" i="14"/>
  <c r="E7" i="14"/>
  <c r="AQ6" i="14"/>
  <c r="H6" i="14"/>
  <c r="K6" i="14"/>
  <c r="N6" i="14"/>
  <c r="Q6" i="14"/>
  <c r="T6" i="14"/>
  <c r="W6" i="14"/>
  <c r="Z6" i="14"/>
  <c r="AC6" i="14"/>
  <c r="AF6" i="14"/>
  <c r="AI6" i="14"/>
  <c r="AL6" i="14"/>
  <c r="AP6" i="14"/>
  <c r="AM6" i="14"/>
  <c r="AJ6" i="14"/>
  <c r="AG6" i="14"/>
  <c r="AD6" i="14"/>
  <c r="AA6" i="14"/>
  <c r="X6" i="14"/>
  <c r="U6" i="14"/>
  <c r="R6" i="14"/>
  <c r="O6" i="14"/>
  <c r="L6" i="14"/>
  <c r="I6" i="14"/>
  <c r="F6" i="14"/>
  <c r="AL38" i="9"/>
  <c r="AI38" i="9"/>
  <c r="AF38" i="9"/>
  <c r="AC38" i="9"/>
  <c r="Z38" i="9"/>
  <c r="W38" i="9"/>
  <c r="T38" i="9"/>
  <c r="Q38" i="9"/>
  <c r="N38" i="9"/>
  <c r="K38" i="9"/>
  <c r="H38" i="9"/>
  <c r="E38" i="9"/>
  <c r="AP13" i="13"/>
  <c r="AP14" i="13"/>
  <c r="AP15" i="13"/>
  <c r="AP16" i="13"/>
  <c r="AP17" i="13"/>
  <c r="AP18" i="13"/>
  <c r="AP19" i="13"/>
  <c r="AP20" i="13"/>
  <c r="AP21" i="13"/>
  <c r="AP22" i="13"/>
  <c r="AP24" i="13"/>
  <c r="AQ13" i="13"/>
  <c r="AQ14" i="13"/>
  <c r="AQ15" i="13"/>
  <c r="AQ16" i="13"/>
  <c r="AQ17" i="13"/>
  <c r="AQ18" i="13"/>
  <c r="AQ19" i="13"/>
  <c r="AQ20" i="13"/>
  <c r="AQ21" i="13"/>
  <c r="AQ22" i="13"/>
  <c r="AQ24" i="13"/>
  <c r="AL24" i="13"/>
  <c r="AM13" i="13"/>
  <c r="AM14" i="13"/>
  <c r="AM15" i="13"/>
  <c r="AM16" i="13"/>
  <c r="AM17" i="13"/>
  <c r="AM18" i="13"/>
  <c r="AM19" i="13"/>
  <c r="AM20" i="13"/>
  <c r="AM21" i="13"/>
  <c r="AM24" i="13"/>
  <c r="AI24" i="13"/>
  <c r="AJ13" i="13"/>
  <c r="AJ14" i="13"/>
  <c r="AJ15" i="13"/>
  <c r="AJ16" i="13"/>
  <c r="AJ17" i="13"/>
  <c r="AJ18" i="13"/>
  <c r="AJ19" i="13"/>
  <c r="AJ20" i="13"/>
  <c r="AJ21" i="13"/>
  <c r="AJ24" i="13"/>
  <c r="AF24" i="13"/>
  <c r="AG13" i="13"/>
  <c r="AG14" i="13"/>
  <c r="AG15" i="13"/>
  <c r="AG16" i="13"/>
  <c r="AG17" i="13"/>
  <c r="AG18" i="13"/>
  <c r="AG19" i="13"/>
  <c r="AG20" i="13"/>
  <c r="AG21" i="13"/>
  <c r="AG24" i="13"/>
  <c r="AC24" i="13"/>
  <c r="AD13" i="13"/>
  <c r="AD14" i="13"/>
  <c r="AD15" i="13"/>
  <c r="AD16" i="13"/>
  <c r="AD17" i="13"/>
  <c r="AD18" i="13"/>
  <c r="AD19" i="13"/>
  <c r="AD20" i="13"/>
  <c r="AD21" i="13"/>
  <c r="AD22" i="13"/>
  <c r="AD24" i="13"/>
  <c r="Z24" i="13"/>
  <c r="AA13" i="13"/>
  <c r="AA14" i="13"/>
  <c r="AA15" i="13"/>
  <c r="AA16" i="13"/>
  <c r="AA17" i="13"/>
  <c r="AA18" i="13"/>
  <c r="AA19" i="13"/>
  <c r="AA20" i="13"/>
  <c r="AA21" i="13"/>
  <c r="AA22" i="13"/>
  <c r="AA24" i="13"/>
  <c r="W24" i="13"/>
  <c r="X13" i="13"/>
  <c r="X14" i="13"/>
  <c r="X15" i="13"/>
  <c r="X16" i="13"/>
  <c r="X17" i="13"/>
  <c r="X18" i="13"/>
  <c r="X19" i="13"/>
  <c r="X20" i="13"/>
  <c r="X21" i="13"/>
  <c r="X22" i="13"/>
  <c r="X24" i="13"/>
  <c r="T24" i="13"/>
  <c r="U13" i="13"/>
  <c r="U14" i="13"/>
  <c r="U15" i="13"/>
  <c r="U16" i="13"/>
  <c r="U17" i="13"/>
  <c r="U18" i="13"/>
  <c r="U19" i="13"/>
  <c r="U20" i="13"/>
  <c r="U21" i="13"/>
  <c r="U22" i="13"/>
  <c r="U24" i="13"/>
  <c r="Q24" i="13"/>
  <c r="R13" i="13"/>
  <c r="R14" i="13"/>
  <c r="R15" i="13"/>
  <c r="R16" i="13"/>
  <c r="R17" i="13"/>
  <c r="R18" i="13"/>
  <c r="R19" i="13"/>
  <c r="R20" i="13"/>
  <c r="R21" i="13"/>
  <c r="R22" i="13"/>
  <c r="R24" i="13"/>
  <c r="N24" i="13"/>
  <c r="O13" i="13"/>
  <c r="O14" i="13"/>
  <c r="O15" i="13"/>
  <c r="O16" i="13"/>
  <c r="O17" i="13"/>
  <c r="O18" i="13"/>
  <c r="O19" i="13"/>
  <c r="O20" i="13"/>
  <c r="O21" i="13"/>
  <c r="O22" i="13"/>
  <c r="O24" i="13"/>
  <c r="K24" i="13"/>
  <c r="L13" i="13"/>
  <c r="L14" i="13"/>
  <c r="L15" i="13"/>
  <c r="L16" i="13"/>
  <c r="L17" i="13"/>
  <c r="L18" i="13"/>
  <c r="L19" i="13"/>
  <c r="L20" i="13"/>
  <c r="L21" i="13"/>
  <c r="L22" i="13"/>
  <c r="L24" i="13"/>
  <c r="H24" i="13"/>
  <c r="I13" i="13"/>
  <c r="I14" i="13"/>
  <c r="I15" i="13"/>
  <c r="I16" i="13"/>
  <c r="I17" i="13"/>
  <c r="I18" i="13"/>
  <c r="I19" i="13"/>
  <c r="I20" i="13"/>
  <c r="I21" i="13"/>
  <c r="I22" i="13"/>
  <c r="I24" i="13"/>
  <c r="E24" i="13"/>
  <c r="F13" i="13"/>
  <c r="F14" i="13"/>
  <c r="F15" i="13"/>
  <c r="F16" i="13"/>
  <c r="F17" i="13"/>
  <c r="F18" i="13"/>
  <c r="F19" i="13"/>
  <c r="F20" i="13"/>
  <c r="F21" i="13"/>
  <c r="F22" i="13"/>
  <c r="F24" i="13"/>
  <c r="AG23" i="13"/>
  <c r="AJ23" i="13"/>
  <c r="AM23" i="13"/>
  <c r="AM22" i="13"/>
  <c r="AJ22" i="13"/>
  <c r="AG22" i="13"/>
  <c r="C9" i="13"/>
  <c r="AP7" i="13"/>
  <c r="AL7" i="13"/>
  <c r="AI7" i="13"/>
  <c r="AF7" i="13"/>
  <c r="AC7" i="13"/>
  <c r="Z7" i="13"/>
  <c r="W7" i="13"/>
  <c r="T7" i="13"/>
  <c r="Q7" i="13"/>
  <c r="N7" i="13"/>
  <c r="K7" i="13"/>
  <c r="H7" i="13"/>
  <c r="E7" i="13"/>
  <c r="AQ6" i="13"/>
  <c r="H6" i="13"/>
  <c r="K6" i="13"/>
  <c r="N6" i="13"/>
  <c r="Q6" i="13"/>
  <c r="T6" i="13"/>
  <c r="W6" i="13"/>
  <c r="Z6" i="13"/>
  <c r="AC6" i="13"/>
  <c r="AF6" i="13"/>
  <c r="AI6" i="13"/>
  <c r="AL6" i="13"/>
  <c r="AP6" i="13"/>
  <c r="AM6" i="13"/>
  <c r="AJ6" i="13"/>
  <c r="AG6" i="13"/>
  <c r="AD6" i="13"/>
  <c r="AA6" i="13"/>
  <c r="X6" i="13"/>
  <c r="U6" i="13"/>
  <c r="R6" i="13"/>
  <c r="O6" i="13"/>
  <c r="L6" i="13"/>
  <c r="I6" i="13"/>
  <c r="F6" i="13"/>
  <c r="AL13" i="9"/>
  <c r="AI13" i="9"/>
  <c r="AF13" i="9"/>
  <c r="AC13" i="9"/>
  <c r="Z13" i="9"/>
  <c r="W13" i="9"/>
  <c r="T13" i="9"/>
  <c r="Q13" i="9"/>
  <c r="N13" i="9"/>
  <c r="K13" i="9"/>
  <c r="H13" i="9"/>
  <c r="E13" i="9"/>
  <c r="AP13" i="12"/>
  <c r="AP14" i="12"/>
  <c r="AP15" i="12"/>
  <c r="AP16" i="12"/>
  <c r="AP17" i="12"/>
  <c r="AP18" i="12"/>
  <c r="AP19" i="12"/>
  <c r="AP20" i="12"/>
  <c r="AP21" i="12"/>
  <c r="AP22" i="12"/>
  <c r="AP24" i="12"/>
  <c r="AQ13" i="12"/>
  <c r="AQ14" i="12"/>
  <c r="AQ15" i="12"/>
  <c r="AQ16" i="12"/>
  <c r="AQ17" i="12"/>
  <c r="AQ18" i="12"/>
  <c r="AQ19" i="12"/>
  <c r="AQ20" i="12"/>
  <c r="AQ21" i="12"/>
  <c r="AQ22" i="12"/>
  <c r="AQ24" i="12"/>
  <c r="AL24" i="12"/>
  <c r="AM13" i="12"/>
  <c r="AM14" i="12"/>
  <c r="AM15" i="12"/>
  <c r="AM16" i="12"/>
  <c r="AM17" i="12"/>
  <c r="AM18" i="12"/>
  <c r="AM19" i="12"/>
  <c r="AM20" i="12"/>
  <c r="AM21" i="12"/>
  <c r="AI24" i="12"/>
  <c r="AJ13" i="12"/>
  <c r="AJ14" i="12"/>
  <c r="AJ15" i="12"/>
  <c r="AJ16" i="12"/>
  <c r="AJ17" i="12"/>
  <c r="AJ18" i="12"/>
  <c r="AJ19" i="12"/>
  <c r="AJ20" i="12"/>
  <c r="AJ21" i="12"/>
  <c r="AF24" i="12"/>
  <c r="AG13" i="12"/>
  <c r="AG14" i="12"/>
  <c r="AG15" i="12"/>
  <c r="AG16" i="12"/>
  <c r="AG17" i="12"/>
  <c r="AG18" i="12"/>
  <c r="AG19" i="12"/>
  <c r="AG20" i="12"/>
  <c r="AG21" i="12"/>
  <c r="AC24" i="12"/>
  <c r="AD13" i="12"/>
  <c r="AD14" i="12"/>
  <c r="AD15" i="12"/>
  <c r="AD16" i="12"/>
  <c r="AD17" i="12"/>
  <c r="AD18" i="12"/>
  <c r="AD19" i="12"/>
  <c r="AD20" i="12"/>
  <c r="AD21" i="12"/>
  <c r="AD22" i="12"/>
  <c r="AD24" i="12"/>
  <c r="Z24" i="12"/>
  <c r="AA13" i="12"/>
  <c r="AA14" i="12"/>
  <c r="AA15" i="12"/>
  <c r="AA16" i="12"/>
  <c r="AA17" i="12"/>
  <c r="AA18" i="12"/>
  <c r="AA19" i="12"/>
  <c r="AA20" i="12"/>
  <c r="AA21" i="12"/>
  <c r="AA22" i="12"/>
  <c r="AA24" i="12"/>
  <c r="W24" i="12"/>
  <c r="X13" i="12"/>
  <c r="X14" i="12"/>
  <c r="X15" i="12"/>
  <c r="X16" i="12"/>
  <c r="X17" i="12"/>
  <c r="X18" i="12"/>
  <c r="X19" i="12"/>
  <c r="X20" i="12"/>
  <c r="X21" i="12"/>
  <c r="X22" i="12"/>
  <c r="X24" i="12"/>
  <c r="T24" i="12"/>
  <c r="U13" i="12"/>
  <c r="U14" i="12"/>
  <c r="U15" i="12"/>
  <c r="U16" i="12"/>
  <c r="U17" i="12"/>
  <c r="U18" i="12"/>
  <c r="U19" i="12"/>
  <c r="U20" i="12"/>
  <c r="U21" i="12"/>
  <c r="U22" i="12"/>
  <c r="U24" i="12"/>
  <c r="Q24" i="12"/>
  <c r="R13" i="12"/>
  <c r="R14" i="12"/>
  <c r="R15" i="12"/>
  <c r="R16" i="12"/>
  <c r="R17" i="12"/>
  <c r="R18" i="12"/>
  <c r="R19" i="12"/>
  <c r="R20" i="12"/>
  <c r="R21" i="12"/>
  <c r="R22" i="12"/>
  <c r="R24" i="12"/>
  <c r="N24" i="12"/>
  <c r="O13" i="12"/>
  <c r="O14" i="12"/>
  <c r="O15" i="12"/>
  <c r="O16" i="12"/>
  <c r="O17" i="12"/>
  <c r="O18" i="12"/>
  <c r="O19" i="12"/>
  <c r="O20" i="12"/>
  <c r="O21" i="12"/>
  <c r="O22" i="12"/>
  <c r="O24" i="12"/>
  <c r="K24" i="12"/>
  <c r="L13" i="12"/>
  <c r="L14" i="12"/>
  <c r="L15" i="12"/>
  <c r="L16" i="12"/>
  <c r="L17" i="12"/>
  <c r="L18" i="12"/>
  <c r="L19" i="12"/>
  <c r="L20" i="12"/>
  <c r="L21" i="12"/>
  <c r="L22" i="12"/>
  <c r="L24" i="12"/>
  <c r="H24" i="12"/>
  <c r="I13" i="12"/>
  <c r="I14" i="12"/>
  <c r="I15" i="12"/>
  <c r="I16" i="12"/>
  <c r="I17" i="12"/>
  <c r="I18" i="12"/>
  <c r="I19" i="12"/>
  <c r="I20" i="12"/>
  <c r="I21" i="12"/>
  <c r="I22" i="12"/>
  <c r="I24" i="12"/>
  <c r="E24" i="12"/>
  <c r="F13" i="12"/>
  <c r="F14" i="12"/>
  <c r="F15" i="12"/>
  <c r="F16" i="12"/>
  <c r="F17" i="12"/>
  <c r="F18" i="12"/>
  <c r="F19" i="12"/>
  <c r="F20" i="12"/>
  <c r="F21" i="12"/>
  <c r="F22" i="12"/>
  <c r="F24" i="12"/>
  <c r="AG23" i="12"/>
  <c r="AJ23" i="12"/>
  <c r="AM23" i="12"/>
  <c r="AM22" i="12"/>
  <c r="AJ22" i="12"/>
  <c r="AG22" i="12"/>
  <c r="C9" i="12"/>
  <c r="I8" i="12"/>
  <c r="L8" i="12"/>
  <c r="O8" i="12"/>
  <c r="R8" i="12"/>
  <c r="U8" i="12"/>
  <c r="X8" i="12"/>
  <c r="AA8" i="12"/>
  <c r="AD8" i="12"/>
  <c r="AG8" i="12"/>
  <c r="AJ8" i="12"/>
  <c r="AM8" i="12"/>
  <c r="AQ8" i="12"/>
  <c r="AP7" i="12"/>
  <c r="AL7" i="12"/>
  <c r="AI7" i="12"/>
  <c r="AF7" i="12"/>
  <c r="AC7" i="12"/>
  <c r="Z7" i="12"/>
  <c r="W7" i="12"/>
  <c r="T7" i="12"/>
  <c r="Q7" i="12"/>
  <c r="N7" i="12"/>
  <c r="K7" i="12"/>
  <c r="H7" i="12"/>
  <c r="E7" i="12"/>
  <c r="AQ6" i="12"/>
  <c r="H6" i="12"/>
  <c r="K6" i="12"/>
  <c r="N6" i="12"/>
  <c r="Q6" i="12"/>
  <c r="T6" i="12"/>
  <c r="W6" i="12"/>
  <c r="Z6" i="12"/>
  <c r="AC6" i="12"/>
  <c r="AF6" i="12"/>
  <c r="AI6" i="12"/>
  <c r="AL6" i="12"/>
  <c r="AP6" i="12"/>
  <c r="AM6" i="12"/>
  <c r="AJ6" i="12"/>
  <c r="AG6" i="12"/>
  <c r="AD6" i="12"/>
  <c r="AA6" i="12"/>
  <c r="X6" i="12"/>
  <c r="U6" i="12"/>
  <c r="R6" i="12"/>
  <c r="O6" i="12"/>
  <c r="L6" i="12"/>
  <c r="I6" i="12"/>
  <c r="F6" i="12"/>
  <c r="AL12" i="9"/>
  <c r="AI12" i="9"/>
  <c r="AF12" i="9"/>
  <c r="AC12" i="9"/>
  <c r="Z12" i="9"/>
  <c r="W12" i="9"/>
  <c r="T12" i="9"/>
  <c r="Q12" i="9"/>
  <c r="N12" i="9"/>
  <c r="K12" i="9"/>
  <c r="H12" i="9"/>
  <c r="E12" i="9"/>
  <c r="AP13" i="11"/>
  <c r="AP14" i="11"/>
  <c r="AP15" i="11"/>
  <c r="AP16" i="11"/>
  <c r="AP17" i="11"/>
  <c r="AP18" i="11"/>
  <c r="AP19" i="11"/>
  <c r="AP20" i="11"/>
  <c r="AP21" i="11"/>
  <c r="AP22" i="11"/>
  <c r="AP24" i="11"/>
  <c r="AQ13" i="11"/>
  <c r="AQ14" i="11"/>
  <c r="AQ15" i="11"/>
  <c r="AQ16" i="11"/>
  <c r="AQ17" i="11"/>
  <c r="AQ18" i="11"/>
  <c r="AQ19" i="11"/>
  <c r="AQ20" i="11"/>
  <c r="AQ21" i="11"/>
  <c r="AQ22" i="11"/>
  <c r="AQ24" i="11"/>
  <c r="AL24" i="11"/>
  <c r="AM13" i="11"/>
  <c r="AM14" i="11"/>
  <c r="AM15" i="11"/>
  <c r="AM16" i="11"/>
  <c r="AM17" i="11"/>
  <c r="AM18" i="11"/>
  <c r="AM19" i="11"/>
  <c r="AM20" i="11"/>
  <c r="AM21" i="11"/>
  <c r="AI24" i="11"/>
  <c r="AJ13" i="11"/>
  <c r="AJ14" i="11"/>
  <c r="AJ15" i="11"/>
  <c r="AJ16" i="11"/>
  <c r="AJ17" i="11"/>
  <c r="AJ18" i="11"/>
  <c r="AJ19" i="11"/>
  <c r="AJ20" i="11"/>
  <c r="AJ21" i="11"/>
  <c r="AF24" i="11"/>
  <c r="AG13" i="11"/>
  <c r="AG14" i="11"/>
  <c r="AG15" i="11"/>
  <c r="AG16" i="11"/>
  <c r="AG17" i="11"/>
  <c r="AG18" i="11"/>
  <c r="AG19" i="11"/>
  <c r="AG20" i="11"/>
  <c r="AG21" i="11"/>
  <c r="AC24" i="11"/>
  <c r="AD13" i="11"/>
  <c r="AD14" i="11"/>
  <c r="AD15" i="11"/>
  <c r="AD16" i="11"/>
  <c r="AD17" i="11"/>
  <c r="AD18" i="11"/>
  <c r="AD19" i="11"/>
  <c r="AD20" i="11"/>
  <c r="AD21" i="11"/>
  <c r="AD22" i="11"/>
  <c r="AD24" i="11"/>
  <c r="Z24" i="11"/>
  <c r="AA13" i="11"/>
  <c r="AA14" i="11"/>
  <c r="AA15" i="11"/>
  <c r="AA16" i="11"/>
  <c r="AA17" i="11"/>
  <c r="AA18" i="11"/>
  <c r="AA19" i="11"/>
  <c r="AA20" i="11"/>
  <c r="AA21" i="11"/>
  <c r="AA22" i="11"/>
  <c r="AA24" i="11"/>
  <c r="W24" i="11"/>
  <c r="X13" i="11"/>
  <c r="X14" i="11"/>
  <c r="X15" i="11"/>
  <c r="X16" i="11"/>
  <c r="X17" i="11"/>
  <c r="X18" i="11"/>
  <c r="X19" i="11"/>
  <c r="X20" i="11"/>
  <c r="X21" i="11"/>
  <c r="X22" i="11"/>
  <c r="X24" i="11"/>
  <c r="T24" i="11"/>
  <c r="U13" i="11"/>
  <c r="U14" i="11"/>
  <c r="U15" i="11"/>
  <c r="U16" i="11"/>
  <c r="U17" i="11"/>
  <c r="U18" i="11"/>
  <c r="U19" i="11"/>
  <c r="U20" i="11"/>
  <c r="U21" i="11"/>
  <c r="U22" i="11"/>
  <c r="U24" i="11"/>
  <c r="Q24" i="11"/>
  <c r="R13" i="11"/>
  <c r="R14" i="11"/>
  <c r="R15" i="11"/>
  <c r="R16" i="11"/>
  <c r="R17" i="11"/>
  <c r="R18" i="11"/>
  <c r="R19" i="11"/>
  <c r="R20" i="11"/>
  <c r="R21" i="11"/>
  <c r="R22" i="11"/>
  <c r="R24" i="11"/>
  <c r="N24" i="11"/>
  <c r="O13" i="11"/>
  <c r="O14" i="11"/>
  <c r="O15" i="11"/>
  <c r="O16" i="11"/>
  <c r="O17" i="11"/>
  <c r="O18" i="11"/>
  <c r="O19" i="11"/>
  <c r="O20" i="11"/>
  <c r="O21" i="11"/>
  <c r="O22" i="11"/>
  <c r="O24" i="11"/>
  <c r="K24" i="11"/>
  <c r="L13" i="11"/>
  <c r="L14" i="11"/>
  <c r="L15" i="11"/>
  <c r="L16" i="11"/>
  <c r="L17" i="11"/>
  <c r="L18" i="11"/>
  <c r="L19" i="11"/>
  <c r="L20" i="11"/>
  <c r="L21" i="11"/>
  <c r="L22" i="11"/>
  <c r="L24" i="11"/>
  <c r="H24" i="11"/>
  <c r="I13" i="11"/>
  <c r="I14" i="11"/>
  <c r="I15" i="11"/>
  <c r="I16" i="11"/>
  <c r="I17" i="11"/>
  <c r="I18" i="11"/>
  <c r="I19" i="11"/>
  <c r="I20" i="11"/>
  <c r="I21" i="11"/>
  <c r="I22" i="11"/>
  <c r="I24" i="11"/>
  <c r="E24" i="11"/>
  <c r="F13" i="11"/>
  <c r="F14" i="11"/>
  <c r="F15" i="11"/>
  <c r="F16" i="11"/>
  <c r="F17" i="11"/>
  <c r="F18" i="11"/>
  <c r="F19" i="11"/>
  <c r="F20" i="11"/>
  <c r="F21" i="11"/>
  <c r="F22" i="11"/>
  <c r="F24" i="11"/>
  <c r="AG23" i="11"/>
  <c r="AJ23" i="11"/>
  <c r="AM23" i="11"/>
  <c r="AM22" i="11"/>
  <c r="AJ22" i="11"/>
  <c r="AG22" i="11"/>
  <c r="C9" i="11"/>
  <c r="I8" i="11"/>
  <c r="L8" i="11"/>
  <c r="O8" i="11"/>
  <c r="R8" i="11"/>
  <c r="U8" i="11"/>
  <c r="X8" i="11"/>
  <c r="AA8" i="11"/>
  <c r="AD8" i="11"/>
  <c r="AG8" i="11"/>
  <c r="AJ8" i="11"/>
  <c r="AM8" i="11"/>
  <c r="AQ8" i="11"/>
  <c r="AP7" i="11"/>
  <c r="AL7" i="11"/>
  <c r="AI7" i="11"/>
  <c r="AF7" i="11"/>
  <c r="AC7" i="11"/>
  <c r="Z7" i="11"/>
  <c r="W7" i="11"/>
  <c r="T7" i="11"/>
  <c r="Q7" i="11"/>
  <c r="N7" i="11"/>
  <c r="K7" i="11"/>
  <c r="H7" i="11"/>
  <c r="E7" i="11"/>
  <c r="AQ6" i="11"/>
  <c r="H6" i="11"/>
  <c r="K6" i="11"/>
  <c r="N6" i="11"/>
  <c r="Q6" i="11"/>
  <c r="T6" i="11"/>
  <c r="W6" i="11"/>
  <c r="Z6" i="11"/>
  <c r="AC6" i="11"/>
  <c r="AF6" i="11"/>
  <c r="AI6" i="11"/>
  <c r="AL6" i="11"/>
  <c r="AP6" i="11"/>
  <c r="AM6" i="11"/>
  <c r="AJ6" i="11"/>
  <c r="AG6" i="11"/>
  <c r="AD6" i="11"/>
  <c r="AA6" i="11"/>
  <c r="X6" i="11"/>
  <c r="U6" i="11"/>
  <c r="R6" i="11"/>
  <c r="O6" i="11"/>
  <c r="L6" i="11"/>
  <c r="I6" i="11"/>
  <c r="F6" i="11"/>
  <c r="AL11" i="9"/>
  <c r="AI11" i="9"/>
  <c r="AF11" i="9"/>
  <c r="AC11" i="9"/>
  <c r="Z11" i="9"/>
  <c r="W11" i="9"/>
  <c r="T11" i="9"/>
  <c r="Q11" i="9"/>
  <c r="N11" i="9"/>
  <c r="K11" i="9"/>
  <c r="H11" i="9"/>
  <c r="AP13" i="10"/>
  <c r="AP14" i="10"/>
  <c r="AP15" i="10"/>
  <c r="AP16" i="10"/>
  <c r="AP17" i="10"/>
  <c r="AP18" i="10"/>
  <c r="AP19" i="10"/>
  <c r="AP20" i="10"/>
  <c r="AP21" i="10"/>
  <c r="AP22" i="10"/>
  <c r="AP24" i="10"/>
  <c r="AQ13" i="10"/>
  <c r="AQ14" i="10"/>
  <c r="AQ15" i="10"/>
  <c r="AQ16" i="10"/>
  <c r="AQ17" i="10"/>
  <c r="AQ18" i="10"/>
  <c r="AQ19" i="10"/>
  <c r="AQ20" i="10"/>
  <c r="AQ21" i="10"/>
  <c r="AQ22" i="10"/>
  <c r="AQ24" i="10"/>
  <c r="AL24" i="10"/>
  <c r="AM13" i="10"/>
  <c r="AM14" i="10"/>
  <c r="AM15" i="10"/>
  <c r="AM16" i="10"/>
  <c r="AM17" i="10"/>
  <c r="AM18" i="10"/>
  <c r="AM19" i="10"/>
  <c r="AM20" i="10"/>
  <c r="AM21" i="10"/>
  <c r="AI24" i="10"/>
  <c r="AJ13" i="10"/>
  <c r="AJ14" i="10"/>
  <c r="AJ15" i="10"/>
  <c r="AJ16" i="10"/>
  <c r="AJ17" i="10"/>
  <c r="AJ18" i="10"/>
  <c r="AJ19" i="10"/>
  <c r="AJ20" i="10"/>
  <c r="AJ21" i="10"/>
  <c r="AF24" i="10"/>
  <c r="AG13" i="10"/>
  <c r="AG14" i="10"/>
  <c r="AG15" i="10"/>
  <c r="AG16" i="10"/>
  <c r="AG17" i="10"/>
  <c r="AG18" i="10"/>
  <c r="AG19" i="10"/>
  <c r="AG20" i="10"/>
  <c r="AG21" i="10"/>
  <c r="AC24" i="10"/>
  <c r="AD13" i="10"/>
  <c r="AD14" i="10"/>
  <c r="AD15" i="10"/>
  <c r="AD16" i="10"/>
  <c r="AD17" i="10"/>
  <c r="AD18" i="10"/>
  <c r="AD19" i="10"/>
  <c r="AD20" i="10"/>
  <c r="AD21" i="10"/>
  <c r="AD22" i="10"/>
  <c r="AD24" i="10"/>
  <c r="Z24" i="10"/>
  <c r="AA13" i="10"/>
  <c r="AA14" i="10"/>
  <c r="AA15" i="10"/>
  <c r="AA16" i="10"/>
  <c r="AA17" i="10"/>
  <c r="AA18" i="10"/>
  <c r="AA19" i="10"/>
  <c r="AA20" i="10"/>
  <c r="AA21" i="10"/>
  <c r="AA22" i="10"/>
  <c r="AA24" i="10"/>
  <c r="W24" i="10"/>
  <c r="X13" i="10"/>
  <c r="X14" i="10"/>
  <c r="X15" i="10"/>
  <c r="X16" i="10"/>
  <c r="X17" i="10"/>
  <c r="X18" i="10"/>
  <c r="X19" i="10"/>
  <c r="X20" i="10"/>
  <c r="X21" i="10"/>
  <c r="X22" i="10"/>
  <c r="X24" i="10"/>
  <c r="T24" i="10"/>
  <c r="U13" i="10"/>
  <c r="U14" i="10"/>
  <c r="U15" i="10"/>
  <c r="U16" i="10"/>
  <c r="U17" i="10"/>
  <c r="U18" i="10"/>
  <c r="U19" i="10"/>
  <c r="U20" i="10"/>
  <c r="U21" i="10"/>
  <c r="U22" i="10"/>
  <c r="U24" i="10"/>
  <c r="Q24" i="10"/>
  <c r="R13" i="10"/>
  <c r="R14" i="10"/>
  <c r="R15" i="10"/>
  <c r="R16" i="10"/>
  <c r="R17" i="10"/>
  <c r="R18" i="10"/>
  <c r="R19" i="10"/>
  <c r="R20" i="10"/>
  <c r="R21" i="10"/>
  <c r="R22" i="10"/>
  <c r="R24" i="10"/>
  <c r="N24" i="10"/>
  <c r="O13" i="10"/>
  <c r="O14" i="10"/>
  <c r="O15" i="10"/>
  <c r="O16" i="10"/>
  <c r="O17" i="10"/>
  <c r="O18" i="10"/>
  <c r="O19" i="10"/>
  <c r="O20" i="10"/>
  <c r="O21" i="10"/>
  <c r="O22" i="10"/>
  <c r="O24" i="10"/>
  <c r="K24" i="10"/>
  <c r="L13" i="10"/>
  <c r="L14" i="10"/>
  <c r="L15" i="10"/>
  <c r="L16" i="10"/>
  <c r="L17" i="10"/>
  <c r="L18" i="10"/>
  <c r="L19" i="10"/>
  <c r="L20" i="10"/>
  <c r="L21" i="10"/>
  <c r="L22" i="10"/>
  <c r="L24" i="10"/>
  <c r="H24" i="10"/>
  <c r="I13" i="10"/>
  <c r="I14" i="10"/>
  <c r="I15" i="10"/>
  <c r="I16" i="10"/>
  <c r="I17" i="10"/>
  <c r="I18" i="10"/>
  <c r="I19" i="10"/>
  <c r="I20" i="10"/>
  <c r="I21" i="10"/>
  <c r="I22" i="10"/>
  <c r="I24" i="10"/>
  <c r="F13" i="10"/>
  <c r="F14" i="10"/>
  <c r="F15" i="10"/>
  <c r="F16" i="10"/>
  <c r="F17" i="10"/>
  <c r="F18" i="10"/>
  <c r="F19" i="10"/>
  <c r="F20" i="10"/>
  <c r="F21" i="10"/>
  <c r="F22" i="10"/>
  <c r="F24" i="10"/>
  <c r="AG23" i="10"/>
  <c r="AJ23" i="10"/>
  <c r="AM23" i="10"/>
  <c r="AM22" i="10"/>
  <c r="AJ22" i="10"/>
  <c r="AG22" i="10"/>
  <c r="C9" i="10"/>
  <c r="I8" i="10"/>
  <c r="L8" i="10"/>
  <c r="O8" i="10"/>
  <c r="R8" i="10"/>
  <c r="U8" i="10"/>
  <c r="X8" i="10"/>
  <c r="AA8" i="10"/>
  <c r="AD8" i="10"/>
  <c r="AG8" i="10"/>
  <c r="AJ8" i="10"/>
  <c r="AM8" i="10"/>
  <c r="AQ8" i="10"/>
  <c r="AP7" i="10"/>
  <c r="AL7" i="10"/>
  <c r="AI7" i="10"/>
  <c r="AF7" i="10"/>
  <c r="AC7" i="10"/>
  <c r="Z7" i="10"/>
  <c r="W7" i="10"/>
  <c r="T7" i="10"/>
  <c r="Q7" i="10"/>
  <c r="N7" i="10"/>
  <c r="K7" i="10"/>
  <c r="H7" i="10"/>
  <c r="E7" i="10"/>
  <c r="AQ6" i="10"/>
  <c r="H6" i="10"/>
  <c r="K6" i="10"/>
  <c r="N6" i="10"/>
  <c r="Q6" i="10"/>
  <c r="T6" i="10"/>
  <c r="W6" i="10"/>
  <c r="Z6" i="10"/>
  <c r="AC6" i="10"/>
  <c r="AF6" i="10"/>
  <c r="AI6" i="10"/>
  <c r="AL6" i="10"/>
  <c r="AP6" i="10"/>
  <c r="AM6" i="10"/>
  <c r="AJ6" i="10"/>
  <c r="AG6" i="10"/>
  <c r="AD6" i="10"/>
  <c r="AA6" i="10"/>
  <c r="X6" i="10"/>
  <c r="U6" i="10"/>
  <c r="R6" i="10"/>
  <c r="O6" i="10"/>
  <c r="L6" i="10"/>
  <c r="I6" i="10"/>
  <c r="F6" i="10"/>
  <c r="AL33" i="9"/>
  <c r="AL32" i="9"/>
  <c r="AL31" i="9"/>
  <c r="AL30" i="9"/>
  <c r="AL29" i="9"/>
  <c r="AL28" i="9"/>
  <c r="AL27" i="9"/>
  <c r="AI33" i="9"/>
  <c r="AI32" i="9"/>
  <c r="AI31" i="9"/>
  <c r="AI30" i="9"/>
  <c r="AI29" i="9"/>
  <c r="AI28" i="9"/>
  <c r="AI27" i="9"/>
  <c r="AF33" i="9"/>
  <c r="AF32" i="9"/>
  <c r="AF31" i="9"/>
  <c r="AF30" i="9"/>
  <c r="AF29" i="9"/>
  <c r="AF28" i="9"/>
  <c r="AF27" i="9"/>
  <c r="AC33" i="9"/>
  <c r="AC32" i="9"/>
  <c r="AC31" i="9"/>
  <c r="AC30" i="9"/>
  <c r="AC29" i="9"/>
  <c r="AC28" i="9"/>
  <c r="AC27" i="9"/>
  <c r="Z33" i="9"/>
  <c r="Z32" i="9"/>
  <c r="Z31" i="9"/>
  <c r="Z30" i="9"/>
  <c r="Z29" i="9"/>
  <c r="Z28" i="9"/>
  <c r="Z27" i="9"/>
  <c r="W33" i="9"/>
  <c r="W32" i="9"/>
  <c r="W31" i="9"/>
  <c r="W30" i="9"/>
  <c r="W29" i="9"/>
  <c r="W28" i="9"/>
  <c r="W27" i="9"/>
  <c r="T33" i="9"/>
  <c r="T32" i="9"/>
  <c r="T31" i="9"/>
  <c r="T30" i="9"/>
  <c r="T29" i="9"/>
  <c r="T28" i="9"/>
  <c r="T27" i="9"/>
  <c r="Q33" i="9"/>
  <c r="Q32" i="9"/>
  <c r="Q31" i="9"/>
  <c r="Q30" i="9"/>
  <c r="Q29" i="9"/>
  <c r="Q28" i="9"/>
  <c r="Q27" i="9"/>
  <c r="N33" i="9"/>
  <c r="N32" i="9"/>
  <c r="N31" i="9"/>
  <c r="N30" i="9"/>
  <c r="N29" i="9"/>
  <c r="N28" i="9"/>
  <c r="N27" i="9"/>
  <c r="K33" i="9"/>
  <c r="K32" i="9"/>
  <c r="K31" i="9"/>
  <c r="K30" i="9"/>
  <c r="K29" i="9"/>
  <c r="K28" i="9"/>
  <c r="K27" i="9"/>
  <c r="H33" i="9"/>
  <c r="H32" i="9"/>
  <c r="H31" i="9"/>
  <c r="H30" i="9"/>
  <c r="H29" i="9"/>
  <c r="H28" i="9"/>
  <c r="H27" i="9"/>
  <c r="E33" i="9"/>
  <c r="E32" i="9"/>
  <c r="E31" i="9"/>
  <c r="E30" i="9"/>
  <c r="E29" i="9"/>
  <c r="E28" i="9"/>
  <c r="E27" i="9"/>
  <c r="AL14" i="9"/>
  <c r="AL20" i="9"/>
  <c r="AL21" i="9"/>
  <c r="AL23" i="9"/>
  <c r="AL25" i="9"/>
  <c r="AL34" i="9"/>
  <c r="AL36" i="9"/>
  <c r="AL41" i="9"/>
  <c r="AL43" i="9"/>
  <c r="AL45" i="9"/>
  <c r="AI14" i="9"/>
  <c r="AI20" i="9"/>
  <c r="AI21" i="9"/>
  <c r="AI23" i="9"/>
  <c r="AI25" i="9"/>
  <c r="AI34" i="9"/>
  <c r="AI36" i="9"/>
  <c r="AI41" i="9"/>
  <c r="AI43" i="9"/>
  <c r="AI45" i="9"/>
  <c r="AF14" i="9"/>
  <c r="AF20" i="9"/>
  <c r="AF21" i="9"/>
  <c r="AF23" i="9"/>
  <c r="AF25" i="9"/>
  <c r="AF34" i="9"/>
  <c r="AF36" i="9"/>
  <c r="AF41" i="9"/>
  <c r="AF43" i="9"/>
  <c r="AF45" i="9"/>
  <c r="AC14" i="9"/>
  <c r="AC20" i="9"/>
  <c r="AC21" i="9"/>
  <c r="AC23" i="9"/>
  <c r="AC25" i="9"/>
  <c r="AC34" i="9"/>
  <c r="AC36" i="9"/>
  <c r="AC41" i="9"/>
  <c r="AC43" i="9"/>
  <c r="AC45" i="9"/>
  <c r="Z14" i="9"/>
  <c r="Z20" i="9"/>
  <c r="Z21" i="9"/>
  <c r="Z23" i="9"/>
  <c r="Z25" i="9"/>
  <c r="Z34" i="9"/>
  <c r="Z36" i="9"/>
  <c r="Z41" i="9"/>
  <c r="Z43" i="9"/>
  <c r="Z45" i="9"/>
  <c r="W14" i="9"/>
  <c r="W20" i="9"/>
  <c r="W21" i="9"/>
  <c r="W23" i="9"/>
  <c r="W25" i="9"/>
  <c r="W34" i="9"/>
  <c r="W36" i="9"/>
  <c r="W41" i="9"/>
  <c r="W43" i="9"/>
  <c r="W45" i="9"/>
  <c r="T14" i="9"/>
  <c r="T20" i="9"/>
  <c r="T21" i="9"/>
  <c r="T23" i="9"/>
  <c r="T25" i="9"/>
  <c r="T34" i="9"/>
  <c r="T36" i="9"/>
  <c r="T41" i="9"/>
  <c r="T43" i="9"/>
  <c r="T45" i="9"/>
  <c r="Q14" i="9"/>
  <c r="Q20" i="9"/>
  <c r="Q21" i="9"/>
  <c r="Q23" i="9"/>
  <c r="Q25" i="9"/>
  <c r="Q34" i="9"/>
  <c r="Q36" i="9"/>
  <c r="Q41" i="9"/>
  <c r="Q43" i="9"/>
  <c r="Q45" i="9"/>
  <c r="N14" i="9"/>
  <c r="N20" i="9"/>
  <c r="N21" i="9"/>
  <c r="N23" i="9"/>
  <c r="N25" i="9"/>
  <c r="N34" i="9"/>
  <c r="N36" i="9"/>
  <c r="N41" i="9"/>
  <c r="N43" i="9"/>
  <c r="N45" i="9"/>
  <c r="K14" i="9"/>
  <c r="K20" i="9"/>
  <c r="K21" i="9"/>
  <c r="K23" i="9"/>
  <c r="K25" i="9"/>
  <c r="K34" i="9"/>
  <c r="K36" i="9"/>
  <c r="K41" i="9"/>
  <c r="K43" i="9"/>
  <c r="K45" i="9"/>
  <c r="H14" i="9"/>
  <c r="H20" i="9"/>
  <c r="H21" i="9"/>
  <c r="H34" i="9"/>
  <c r="E20" i="9"/>
  <c r="E21" i="9"/>
  <c r="E23" i="9"/>
  <c r="E25" i="9"/>
  <c r="E34" i="9"/>
  <c r="E36" i="9"/>
  <c r="E41" i="9"/>
  <c r="E43" i="9"/>
  <c r="E45" i="9"/>
  <c r="AM45" i="9"/>
  <c r="AJ45" i="9"/>
  <c r="AG45" i="9"/>
  <c r="AD45" i="9"/>
  <c r="AA45" i="9"/>
  <c r="X45" i="9"/>
  <c r="U45" i="9"/>
  <c r="R45" i="9"/>
  <c r="O45" i="9"/>
  <c r="L45" i="9"/>
  <c r="F45" i="9"/>
  <c r="AM43" i="9"/>
  <c r="AJ43" i="9"/>
  <c r="AG43" i="9"/>
  <c r="AD43" i="9"/>
  <c r="AA43" i="9"/>
  <c r="X43" i="9"/>
  <c r="U43" i="9"/>
  <c r="R43" i="9"/>
  <c r="O43" i="9"/>
  <c r="L43" i="9"/>
  <c r="F43" i="9"/>
  <c r="AM41" i="9"/>
  <c r="AJ41" i="9"/>
  <c r="AG41" i="9"/>
  <c r="AD41" i="9"/>
  <c r="AA41" i="9"/>
  <c r="X41" i="9"/>
  <c r="U41" i="9"/>
  <c r="R41" i="9"/>
  <c r="O41" i="9"/>
  <c r="L41" i="9"/>
  <c r="F41" i="9"/>
  <c r="AP39" i="9"/>
  <c r="AQ39" i="9"/>
  <c r="AM39" i="9"/>
  <c r="AJ39" i="9"/>
  <c r="AG39" i="9"/>
  <c r="AD39" i="9"/>
  <c r="AA39" i="9"/>
  <c r="X39" i="9"/>
  <c r="U39" i="9"/>
  <c r="R39" i="9"/>
  <c r="O39" i="9"/>
  <c r="L39" i="9"/>
  <c r="I39" i="9"/>
  <c r="F39" i="9"/>
  <c r="AP38" i="9"/>
  <c r="AQ38" i="9"/>
  <c r="AM38" i="9"/>
  <c r="AJ38" i="9"/>
  <c r="AG38" i="9"/>
  <c r="AD38" i="9"/>
  <c r="AA38" i="9"/>
  <c r="X38" i="9"/>
  <c r="U38" i="9"/>
  <c r="R38" i="9"/>
  <c r="O38" i="9"/>
  <c r="L38" i="9"/>
  <c r="I38" i="9"/>
  <c r="F38" i="9"/>
  <c r="AM36" i="9"/>
  <c r="AJ36" i="9"/>
  <c r="AG36" i="9"/>
  <c r="AD36" i="9"/>
  <c r="AA36" i="9"/>
  <c r="X36" i="9"/>
  <c r="U36" i="9"/>
  <c r="R36" i="9"/>
  <c r="O36" i="9"/>
  <c r="L36" i="9"/>
  <c r="F36" i="9"/>
  <c r="AP34" i="9"/>
  <c r="M34" i="9"/>
  <c r="J34" i="9"/>
  <c r="AP33" i="9"/>
  <c r="AQ33" i="9"/>
  <c r="AM33" i="9"/>
  <c r="AJ33" i="9"/>
  <c r="AG33" i="9"/>
  <c r="AD33" i="9"/>
  <c r="AA33" i="9"/>
  <c r="X33" i="9"/>
  <c r="U33" i="9"/>
  <c r="R33" i="9"/>
  <c r="O33" i="9"/>
  <c r="L33" i="9"/>
  <c r="I33" i="9"/>
  <c r="F33" i="9"/>
  <c r="AP32" i="9"/>
  <c r="AQ32" i="9"/>
  <c r="AM32" i="9"/>
  <c r="AJ32" i="9"/>
  <c r="AG32" i="9"/>
  <c r="AD32" i="9"/>
  <c r="AA32" i="9"/>
  <c r="X32" i="9"/>
  <c r="U32" i="9"/>
  <c r="R32" i="9"/>
  <c r="O32" i="9"/>
  <c r="L32" i="9"/>
  <c r="I32" i="9"/>
  <c r="F32" i="9"/>
  <c r="AP31" i="9"/>
  <c r="AQ31" i="9"/>
  <c r="AM31" i="9"/>
  <c r="AJ31" i="9"/>
  <c r="AG31" i="9"/>
  <c r="AD31" i="9"/>
  <c r="AA31" i="9"/>
  <c r="X31" i="9"/>
  <c r="U31" i="9"/>
  <c r="R31" i="9"/>
  <c r="O31" i="9"/>
  <c r="L31" i="9"/>
  <c r="I31" i="9"/>
  <c r="F31" i="9"/>
  <c r="AP30" i="9"/>
  <c r="AQ30" i="9"/>
  <c r="AM30" i="9"/>
  <c r="AJ30" i="9"/>
  <c r="AG30" i="9"/>
  <c r="AD30" i="9"/>
  <c r="AA30" i="9"/>
  <c r="X30" i="9"/>
  <c r="U30" i="9"/>
  <c r="R30" i="9"/>
  <c r="O30" i="9"/>
  <c r="L30" i="9"/>
  <c r="I30" i="9"/>
  <c r="F30" i="9"/>
  <c r="AP29" i="9"/>
  <c r="AQ29" i="9"/>
  <c r="AM29" i="9"/>
  <c r="AJ29" i="9"/>
  <c r="AG29" i="9"/>
  <c r="AD29" i="9"/>
  <c r="AA29" i="9"/>
  <c r="X29" i="9"/>
  <c r="U29" i="9"/>
  <c r="R29" i="9"/>
  <c r="O29" i="9"/>
  <c r="L29" i="9"/>
  <c r="I29" i="9"/>
  <c r="F29" i="9"/>
  <c r="AP28" i="9"/>
  <c r="AQ28" i="9"/>
  <c r="AM28" i="9"/>
  <c r="AJ28" i="9"/>
  <c r="AG28" i="9"/>
  <c r="AD28" i="9"/>
  <c r="AA28" i="9"/>
  <c r="X28" i="9"/>
  <c r="U28" i="9"/>
  <c r="R28" i="9"/>
  <c r="O28" i="9"/>
  <c r="L28" i="9"/>
  <c r="I28" i="9"/>
  <c r="F28" i="9"/>
  <c r="AP27" i="9"/>
  <c r="AQ27" i="9"/>
  <c r="AM27" i="9"/>
  <c r="AJ27" i="9"/>
  <c r="AG27" i="9"/>
  <c r="AD27" i="9"/>
  <c r="AA27" i="9"/>
  <c r="X27" i="9"/>
  <c r="U27" i="9"/>
  <c r="R27" i="9"/>
  <c r="O27" i="9"/>
  <c r="L27" i="9"/>
  <c r="I27" i="9"/>
  <c r="F27" i="9"/>
  <c r="AM25" i="9"/>
  <c r="AJ25" i="9"/>
  <c r="AG25" i="9"/>
  <c r="AD25" i="9"/>
  <c r="AA25" i="9"/>
  <c r="X25" i="9"/>
  <c r="U25" i="9"/>
  <c r="R25" i="9"/>
  <c r="O25" i="9"/>
  <c r="L25" i="9"/>
  <c r="F25" i="9"/>
  <c r="AM23" i="9"/>
  <c r="AJ23" i="9"/>
  <c r="AG23" i="9"/>
  <c r="AD23" i="9"/>
  <c r="AA23" i="9"/>
  <c r="X23" i="9"/>
  <c r="U23" i="9"/>
  <c r="R23" i="9"/>
  <c r="O23" i="9"/>
  <c r="L23" i="9"/>
  <c r="F23" i="9"/>
  <c r="AP21" i="9"/>
  <c r="AQ21" i="9"/>
  <c r="AM21" i="9"/>
  <c r="AJ21" i="9"/>
  <c r="AG21" i="9"/>
  <c r="AD21" i="9"/>
  <c r="AA21" i="9"/>
  <c r="X21" i="9"/>
  <c r="U21" i="9"/>
  <c r="R21" i="9"/>
  <c r="O21" i="9"/>
  <c r="L21" i="9"/>
  <c r="I21" i="9"/>
  <c r="F21" i="9"/>
  <c r="AP20" i="9"/>
  <c r="AQ20" i="9"/>
  <c r="AM20" i="9"/>
  <c r="AJ20" i="9"/>
  <c r="AG20" i="9"/>
  <c r="AD20" i="9"/>
  <c r="AA20" i="9"/>
  <c r="X20" i="9"/>
  <c r="U20" i="9"/>
  <c r="R20" i="9"/>
  <c r="O20" i="9"/>
  <c r="L20" i="9"/>
  <c r="I20" i="9"/>
  <c r="F20" i="9"/>
  <c r="AP19" i="9"/>
  <c r="AQ19" i="9"/>
  <c r="AM19" i="9"/>
  <c r="AJ19" i="9"/>
  <c r="AG19" i="9"/>
  <c r="AD19" i="9"/>
  <c r="AA19" i="9"/>
  <c r="X19" i="9"/>
  <c r="U19" i="9"/>
  <c r="R19" i="9"/>
  <c r="O19" i="9"/>
  <c r="L19" i="9"/>
  <c r="I19" i="9"/>
  <c r="F19" i="9"/>
  <c r="AM16" i="9"/>
  <c r="AJ16" i="9"/>
  <c r="AG16" i="9"/>
  <c r="AD16" i="9"/>
  <c r="AA16" i="9"/>
  <c r="X16" i="9"/>
  <c r="U16" i="9"/>
  <c r="R16" i="9"/>
  <c r="O16" i="9"/>
  <c r="L16" i="9"/>
  <c r="F16" i="9"/>
  <c r="AP11" i="9"/>
  <c r="AQ11" i="9"/>
  <c r="AP12" i="9"/>
  <c r="AQ12" i="9"/>
  <c r="AP13" i="9"/>
  <c r="AQ13" i="9"/>
  <c r="AQ14" i="9"/>
  <c r="AM11" i="9"/>
  <c r="AM12" i="9"/>
  <c r="F13" i="9"/>
  <c r="O13" i="9"/>
  <c r="R13" i="9"/>
  <c r="U13" i="9"/>
  <c r="X13" i="9"/>
  <c r="AA13" i="9"/>
  <c r="AD13" i="9"/>
  <c r="AG13" i="9"/>
  <c r="AJ13" i="9"/>
  <c r="AM13" i="9"/>
  <c r="AM14" i="9"/>
  <c r="AJ11" i="9"/>
  <c r="AJ12" i="9"/>
  <c r="AJ14" i="9"/>
  <c r="AG11" i="9"/>
  <c r="AG12" i="9"/>
  <c r="AG14" i="9"/>
  <c r="AD11" i="9"/>
  <c r="AD12" i="9"/>
  <c r="AD14" i="9"/>
  <c r="AA11" i="9"/>
  <c r="AA12" i="9"/>
  <c r="AA14" i="9"/>
  <c r="X11" i="9"/>
  <c r="X12" i="9"/>
  <c r="X14" i="9"/>
  <c r="U11" i="9"/>
  <c r="U12" i="9"/>
  <c r="U14" i="9"/>
  <c r="R11" i="9"/>
  <c r="R12" i="9"/>
  <c r="R14" i="9"/>
  <c r="O11" i="9"/>
  <c r="O12" i="9"/>
  <c r="O14" i="9"/>
  <c r="L11" i="9"/>
  <c r="L12" i="9"/>
  <c r="L13" i="9"/>
  <c r="L14" i="9"/>
  <c r="I11" i="9"/>
  <c r="I12" i="9"/>
  <c r="I13" i="9"/>
  <c r="I14" i="9"/>
  <c r="F11" i="9"/>
  <c r="F12" i="9"/>
  <c r="F14" i="9"/>
  <c r="I9" i="9"/>
  <c r="L9" i="9"/>
  <c r="O9" i="9"/>
  <c r="R9" i="9"/>
  <c r="U9" i="9"/>
  <c r="X9" i="9"/>
  <c r="AA9" i="9"/>
  <c r="AD9" i="9"/>
  <c r="AG9" i="9"/>
  <c r="AJ9" i="9"/>
  <c r="AM9" i="9"/>
  <c r="AQ9" i="9"/>
  <c r="C9" i="9"/>
  <c r="I8" i="9"/>
  <c r="L8" i="9"/>
  <c r="O8" i="9"/>
  <c r="R8" i="9"/>
  <c r="U8" i="9"/>
  <c r="X8" i="9"/>
  <c r="AA8" i="9"/>
  <c r="AD8" i="9"/>
  <c r="AG8" i="9"/>
  <c r="AJ8" i="9"/>
  <c r="AM8" i="9"/>
  <c r="AQ8" i="9"/>
  <c r="AP7" i="9"/>
  <c r="AL7" i="9"/>
  <c r="AI7" i="9"/>
  <c r="AF7" i="9"/>
  <c r="AC7" i="9"/>
  <c r="Z7" i="9"/>
  <c r="W7" i="9"/>
  <c r="T7" i="9"/>
  <c r="Q7" i="9"/>
  <c r="N7" i="9"/>
  <c r="K7" i="9"/>
  <c r="H7" i="9"/>
  <c r="E7" i="9"/>
  <c r="AQ6" i="9"/>
  <c r="AP29" i="7"/>
  <c r="AQ13" i="7"/>
  <c r="AQ14" i="7"/>
  <c r="AQ15" i="7"/>
  <c r="AQ16" i="7"/>
  <c r="AQ17" i="7"/>
  <c r="AQ18" i="7"/>
  <c r="AQ19" i="7"/>
  <c r="AQ20" i="7"/>
  <c r="AQ21" i="7"/>
  <c r="AQ22" i="7"/>
  <c r="AQ23" i="7"/>
  <c r="AQ24" i="7"/>
  <c r="AQ25" i="7"/>
  <c r="AQ26" i="7"/>
  <c r="AQ27" i="7"/>
  <c r="AQ29" i="7"/>
  <c r="AL29" i="7"/>
  <c r="AM13" i="7"/>
  <c r="AM14" i="7"/>
  <c r="AM15" i="7"/>
  <c r="AM16" i="7"/>
  <c r="AM17" i="7"/>
  <c r="AM18" i="7"/>
  <c r="AM19" i="7"/>
  <c r="AM20" i="7"/>
  <c r="AM21" i="7"/>
  <c r="AM22" i="7"/>
  <c r="AM23" i="7"/>
  <c r="AM24" i="7"/>
  <c r="AM25" i="7"/>
  <c r="AM26" i="7"/>
  <c r="AM27" i="7"/>
  <c r="AM29" i="7"/>
  <c r="AI29" i="7"/>
  <c r="AJ13" i="7"/>
  <c r="AJ14" i="7"/>
  <c r="AJ15" i="7"/>
  <c r="AJ16" i="7"/>
  <c r="AJ17" i="7"/>
  <c r="AJ18" i="7"/>
  <c r="AJ19" i="7"/>
  <c r="AJ20" i="7"/>
  <c r="AJ21" i="7"/>
  <c r="AJ22" i="7"/>
  <c r="AJ23" i="7"/>
  <c r="AJ24" i="7"/>
  <c r="AJ25" i="7"/>
  <c r="AJ26" i="7"/>
  <c r="AJ27" i="7"/>
  <c r="AJ29" i="7"/>
  <c r="AF29" i="7"/>
  <c r="AG13" i="7"/>
  <c r="AG14" i="7"/>
  <c r="AG15" i="7"/>
  <c r="AG16" i="7"/>
  <c r="AG17" i="7"/>
  <c r="AG18" i="7"/>
  <c r="AG19" i="7"/>
  <c r="AG20" i="7"/>
  <c r="AG21" i="7"/>
  <c r="AG22" i="7"/>
  <c r="AG23" i="7"/>
  <c r="AG24" i="7"/>
  <c r="AG25" i="7"/>
  <c r="AG26" i="7"/>
  <c r="AG27" i="7"/>
  <c r="AG29" i="7"/>
  <c r="AC29" i="7"/>
  <c r="AD13" i="7"/>
  <c r="AD14" i="7"/>
  <c r="AD15" i="7"/>
  <c r="AD16" i="7"/>
  <c r="AD17" i="7"/>
  <c r="AD18" i="7"/>
  <c r="AD19" i="7"/>
  <c r="AD20" i="7"/>
  <c r="AD21" i="7"/>
  <c r="AD22" i="7"/>
  <c r="AD23" i="7"/>
  <c r="AD24" i="7"/>
  <c r="AD25" i="7"/>
  <c r="AD26" i="7"/>
  <c r="AD27" i="7"/>
  <c r="AD29" i="7"/>
  <c r="Z29" i="7"/>
  <c r="AA13" i="7"/>
  <c r="AA14" i="7"/>
  <c r="AA15" i="7"/>
  <c r="AA16" i="7"/>
  <c r="AA17" i="7"/>
  <c r="AA18" i="7"/>
  <c r="AA19" i="7"/>
  <c r="AA20" i="7"/>
  <c r="AA21" i="7"/>
  <c r="AA22" i="7"/>
  <c r="AA23" i="7"/>
  <c r="AA24" i="7"/>
  <c r="AA25" i="7"/>
  <c r="AA26" i="7"/>
  <c r="AA27" i="7"/>
  <c r="AA29" i="7"/>
  <c r="W29" i="7"/>
  <c r="X13" i="7"/>
  <c r="X14" i="7"/>
  <c r="X15" i="7"/>
  <c r="X16" i="7"/>
  <c r="X17" i="7"/>
  <c r="X18" i="7"/>
  <c r="X19" i="7"/>
  <c r="X20" i="7"/>
  <c r="X21" i="7"/>
  <c r="X22" i="7"/>
  <c r="X23" i="7"/>
  <c r="X24" i="7"/>
  <c r="X25" i="7"/>
  <c r="X26" i="7"/>
  <c r="X27" i="7"/>
  <c r="X29" i="7"/>
  <c r="T29" i="7"/>
  <c r="U13" i="7"/>
  <c r="U14" i="7"/>
  <c r="U15" i="7"/>
  <c r="U16" i="7"/>
  <c r="U17" i="7"/>
  <c r="U18" i="7"/>
  <c r="U19" i="7"/>
  <c r="U20" i="7"/>
  <c r="U21" i="7"/>
  <c r="U22" i="7"/>
  <c r="U23" i="7"/>
  <c r="U24" i="7"/>
  <c r="U25" i="7"/>
  <c r="U26" i="7"/>
  <c r="U27" i="7"/>
  <c r="U29" i="7"/>
  <c r="Q29" i="7"/>
  <c r="R13" i="7"/>
  <c r="R14" i="7"/>
  <c r="R15" i="7"/>
  <c r="R16" i="7"/>
  <c r="R17" i="7"/>
  <c r="R18" i="7"/>
  <c r="R19" i="7"/>
  <c r="R20" i="7"/>
  <c r="R21" i="7"/>
  <c r="R22" i="7"/>
  <c r="R23" i="7"/>
  <c r="R24" i="7"/>
  <c r="R25" i="7"/>
  <c r="R26" i="7"/>
  <c r="R27" i="7"/>
  <c r="R29" i="7"/>
  <c r="N29" i="7"/>
  <c r="O13" i="7"/>
  <c r="O14" i="7"/>
  <c r="O15" i="7"/>
  <c r="O16" i="7"/>
  <c r="O17" i="7"/>
  <c r="O18" i="7"/>
  <c r="O19" i="7"/>
  <c r="O20" i="7"/>
  <c r="O21" i="7"/>
  <c r="O22" i="7"/>
  <c r="O23" i="7"/>
  <c r="O24" i="7"/>
  <c r="O25" i="7"/>
  <c r="O26" i="7"/>
  <c r="O27" i="7"/>
  <c r="O29" i="7"/>
  <c r="K29" i="7"/>
  <c r="L13" i="7"/>
  <c r="L14" i="7"/>
  <c r="L15" i="7"/>
  <c r="L16" i="7"/>
  <c r="L17" i="7"/>
  <c r="L18" i="7"/>
  <c r="L19" i="7"/>
  <c r="L20" i="7"/>
  <c r="L21" i="7"/>
  <c r="L22" i="7"/>
  <c r="L23" i="7"/>
  <c r="L24" i="7"/>
  <c r="L25" i="7"/>
  <c r="L26" i="7"/>
  <c r="L27" i="7"/>
  <c r="L29" i="7"/>
  <c r="H29" i="7"/>
  <c r="I13" i="7"/>
  <c r="I14" i="7"/>
  <c r="I15" i="7"/>
  <c r="I16" i="7"/>
  <c r="I17" i="7"/>
  <c r="I18" i="7"/>
  <c r="I19" i="7"/>
  <c r="I20" i="7"/>
  <c r="I21" i="7"/>
  <c r="I22" i="7"/>
  <c r="I23" i="7"/>
  <c r="I24" i="7"/>
  <c r="I25" i="7"/>
  <c r="I26" i="7"/>
  <c r="I27" i="7"/>
  <c r="I29" i="7"/>
  <c r="F29" i="7"/>
  <c r="E29" i="7"/>
  <c r="AP23" i="6"/>
  <c r="AQ13" i="6"/>
  <c r="AQ14" i="6"/>
  <c r="AQ15" i="6"/>
  <c r="AQ16" i="6"/>
  <c r="AQ17" i="6"/>
  <c r="AQ18" i="6"/>
  <c r="AQ19" i="6"/>
  <c r="AQ20" i="6"/>
  <c r="AQ21" i="6"/>
  <c r="AQ23" i="6"/>
  <c r="AL23" i="6"/>
  <c r="AM13" i="6"/>
  <c r="AM14" i="6"/>
  <c r="AM15" i="6"/>
  <c r="AM16" i="6"/>
  <c r="AM17" i="6"/>
  <c r="AM18" i="6"/>
  <c r="AM19" i="6"/>
  <c r="AM20" i="6"/>
  <c r="AM21" i="6"/>
  <c r="AM23" i="6"/>
  <c r="AI23" i="6"/>
  <c r="AJ13" i="6"/>
  <c r="AJ14" i="6"/>
  <c r="AJ15" i="6"/>
  <c r="AJ16" i="6"/>
  <c r="AJ17" i="6"/>
  <c r="AJ18" i="6"/>
  <c r="AJ19" i="6"/>
  <c r="AJ20" i="6"/>
  <c r="AJ21" i="6"/>
  <c r="AJ23" i="6"/>
  <c r="AF23" i="6"/>
  <c r="AG13" i="6"/>
  <c r="AG14" i="6"/>
  <c r="AG15" i="6"/>
  <c r="AG16" i="6"/>
  <c r="AG17" i="6"/>
  <c r="AG18" i="6"/>
  <c r="AG19" i="6"/>
  <c r="AG20" i="6"/>
  <c r="AG21" i="6"/>
  <c r="AG23" i="6"/>
  <c r="AC23" i="6"/>
  <c r="AD13" i="6"/>
  <c r="AD14" i="6"/>
  <c r="AD15" i="6"/>
  <c r="AD16" i="6"/>
  <c r="AD17" i="6"/>
  <c r="AD18" i="6"/>
  <c r="AD19" i="6"/>
  <c r="AD20" i="6"/>
  <c r="AD21" i="6"/>
  <c r="AD23" i="6"/>
  <c r="Z23" i="6"/>
  <c r="AA13" i="6"/>
  <c r="AA14" i="6"/>
  <c r="AA15" i="6"/>
  <c r="AA16" i="6"/>
  <c r="AA17" i="6"/>
  <c r="AA18" i="6"/>
  <c r="AA19" i="6"/>
  <c r="AA20" i="6"/>
  <c r="AA21" i="6"/>
  <c r="AA23" i="6"/>
  <c r="W23" i="6"/>
  <c r="X13" i="6"/>
  <c r="X14" i="6"/>
  <c r="X15" i="6"/>
  <c r="X16" i="6"/>
  <c r="X17" i="6"/>
  <c r="X18" i="6"/>
  <c r="X19" i="6"/>
  <c r="X20" i="6"/>
  <c r="X21" i="6"/>
  <c r="X23" i="6"/>
  <c r="T23" i="6"/>
  <c r="U13" i="6"/>
  <c r="U14" i="6"/>
  <c r="U15" i="6"/>
  <c r="U16" i="6"/>
  <c r="U17" i="6"/>
  <c r="U18" i="6"/>
  <c r="U19" i="6"/>
  <c r="U20" i="6"/>
  <c r="U21" i="6"/>
  <c r="U23" i="6"/>
  <c r="Q23" i="6"/>
  <c r="R13" i="6"/>
  <c r="R14" i="6"/>
  <c r="R15" i="6"/>
  <c r="R16" i="6"/>
  <c r="R17" i="6"/>
  <c r="R18" i="6"/>
  <c r="R19" i="6"/>
  <c r="R20" i="6"/>
  <c r="R21" i="6"/>
  <c r="R23" i="6"/>
  <c r="N23" i="6"/>
  <c r="O13" i="6"/>
  <c r="O14" i="6"/>
  <c r="O15" i="6"/>
  <c r="O16" i="6"/>
  <c r="O17" i="6"/>
  <c r="O18" i="6"/>
  <c r="O19" i="6"/>
  <c r="O20" i="6"/>
  <c r="O21" i="6"/>
  <c r="O23" i="6"/>
  <c r="K23" i="6"/>
  <c r="L13" i="6"/>
  <c r="L14" i="6"/>
  <c r="L15" i="6"/>
  <c r="L16" i="6"/>
  <c r="L17" i="6"/>
  <c r="L18" i="6"/>
  <c r="L19" i="6"/>
  <c r="L20" i="6"/>
  <c r="L21" i="6"/>
  <c r="L23" i="6"/>
  <c r="H23" i="6"/>
  <c r="I13" i="6"/>
  <c r="I14" i="6"/>
  <c r="I15" i="6"/>
  <c r="I16" i="6"/>
  <c r="I17" i="6"/>
  <c r="I18" i="6"/>
  <c r="I19" i="6"/>
  <c r="I20" i="6"/>
  <c r="I21" i="6"/>
  <c r="I23" i="6"/>
  <c r="F23" i="6"/>
  <c r="E23" i="6"/>
  <c r="AP25" i="5"/>
  <c r="AQ13" i="5"/>
  <c r="AQ14" i="5"/>
  <c r="AQ15" i="5"/>
  <c r="AQ16" i="5"/>
  <c r="AQ17" i="5"/>
  <c r="AQ18" i="5"/>
  <c r="AQ19" i="5"/>
  <c r="AQ20" i="5"/>
  <c r="AQ21" i="5"/>
  <c r="AQ22" i="5"/>
  <c r="AQ23" i="5"/>
  <c r="AQ25" i="5"/>
  <c r="AL25" i="5"/>
  <c r="AM13" i="5"/>
  <c r="AM14" i="5"/>
  <c r="AM15" i="5"/>
  <c r="AM16" i="5"/>
  <c r="AM17" i="5"/>
  <c r="AM18" i="5"/>
  <c r="AM19" i="5"/>
  <c r="AM20" i="5"/>
  <c r="AM21" i="5"/>
  <c r="AM22" i="5"/>
  <c r="AM23" i="5"/>
  <c r="AM25" i="5"/>
  <c r="AI25" i="5"/>
  <c r="AJ13" i="5"/>
  <c r="AJ14" i="5"/>
  <c r="AJ15" i="5"/>
  <c r="AJ16" i="5"/>
  <c r="AJ17" i="5"/>
  <c r="AJ18" i="5"/>
  <c r="AJ19" i="5"/>
  <c r="AJ20" i="5"/>
  <c r="AJ21" i="5"/>
  <c r="AJ22" i="5"/>
  <c r="AJ23" i="5"/>
  <c r="AJ25" i="5"/>
  <c r="AF25" i="5"/>
  <c r="AG13" i="5"/>
  <c r="AG14" i="5"/>
  <c r="AG15" i="5"/>
  <c r="AG16" i="5"/>
  <c r="AG17" i="5"/>
  <c r="AG18" i="5"/>
  <c r="AG19" i="5"/>
  <c r="AG20" i="5"/>
  <c r="AG21" i="5"/>
  <c r="AG22" i="5"/>
  <c r="AG23" i="5"/>
  <c r="AG25" i="5"/>
  <c r="AC25" i="5"/>
  <c r="AD13" i="5"/>
  <c r="AD14" i="5"/>
  <c r="AD15" i="5"/>
  <c r="AD16" i="5"/>
  <c r="AD17" i="5"/>
  <c r="AD18" i="5"/>
  <c r="AD19" i="5"/>
  <c r="AD20" i="5"/>
  <c r="AD21" i="5"/>
  <c r="AD22" i="5"/>
  <c r="AD23" i="5"/>
  <c r="AD25" i="5"/>
  <c r="Z25" i="5"/>
  <c r="AA13" i="5"/>
  <c r="AA14" i="5"/>
  <c r="AA15" i="5"/>
  <c r="AA16" i="5"/>
  <c r="AA17" i="5"/>
  <c r="AA18" i="5"/>
  <c r="AA19" i="5"/>
  <c r="AA20" i="5"/>
  <c r="AA21" i="5"/>
  <c r="AA22" i="5"/>
  <c r="AA23" i="5"/>
  <c r="AA25" i="5"/>
  <c r="W25" i="5"/>
  <c r="X13" i="5"/>
  <c r="X14" i="5"/>
  <c r="X15" i="5"/>
  <c r="X16" i="5"/>
  <c r="X17" i="5"/>
  <c r="X18" i="5"/>
  <c r="X19" i="5"/>
  <c r="X20" i="5"/>
  <c r="X21" i="5"/>
  <c r="X22" i="5"/>
  <c r="X23" i="5"/>
  <c r="X25" i="5"/>
  <c r="T25" i="5"/>
  <c r="U13" i="5"/>
  <c r="U14" i="5"/>
  <c r="U15" i="5"/>
  <c r="U16" i="5"/>
  <c r="U17" i="5"/>
  <c r="U18" i="5"/>
  <c r="U19" i="5"/>
  <c r="U20" i="5"/>
  <c r="U21" i="5"/>
  <c r="U22" i="5"/>
  <c r="U23" i="5"/>
  <c r="U25" i="5"/>
  <c r="Q25" i="5"/>
  <c r="R13" i="5"/>
  <c r="R14" i="5"/>
  <c r="R15" i="5"/>
  <c r="R16" i="5"/>
  <c r="R17" i="5"/>
  <c r="R18" i="5"/>
  <c r="R19" i="5"/>
  <c r="R20" i="5"/>
  <c r="R21" i="5"/>
  <c r="R22" i="5"/>
  <c r="R23" i="5"/>
  <c r="R25" i="5"/>
  <c r="N25" i="5"/>
  <c r="O13" i="5"/>
  <c r="O14" i="5"/>
  <c r="O15" i="5"/>
  <c r="O16" i="5"/>
  <c r="O17" i="5"/>
  <c r="O18" i="5"/>
  <c r="O19" i="5"/>
  <c r="O20" i="5"/>
  <c r="O21" i="5"/>
  <c r="O22" i="5"/>
  <c r="O23" i="5"/>
  <c r="O25" i="5"/>
  <c r="K25" i="5"/>
  <c r="L13" i="5"/>
  <c r="L14" i="5"/>
  <c r="L15" i="5"/>
  <c r="L16" i="5"/>
  <c r="L17" i="5"/>
  <c r="L18" i="5"/>
  <c r="L19" i="5"/>
  <c r="L20" i="5"/>
  <c r="L21" i="5"/>
  <c r="L22" i="5"/>
  <c r="L23" i="5"/>
  <c r="L25" i="5"/>
  <c r="H25" i="5"/>
  <c r="I13" i="5"/>
  <c r="I14" i="5"/>
  <c r="I15" i="5"/>
  <c r="I16" i="5"/>
  <c r="I17" i="5"/>
  <c r="I18" i="5"/>
  <c r="I19" i="5"/>
  <c r="I20" i="5"/>
  <c r="I21" i="5"/>
  <c r="I22" i="5"/>
  <c r="I23" i="5"/>
  <c r="I25" i="5"/>
  <c r="E25" i="5"/>
  <c r="AP24" i="4"/>
  <c r="AQ13" i="4"/>
  <c r="AQ14" i="4"/>
  <c r="AQ15" i="4"/>
  <c r="AQ16" i="4"/>
  <c r="AQ17" i="4"/>
  <c r="AQ18" i="4"/>
  <c r="AQ19" i="4"/>
  <c r="AQ20" i="4"/>
  <c r="AQ21" i="4"/>
  <c r="AQ22" i="4"/>
  <c r="AQ24" i="4"/>
  <c r="AL24" i="4"/>
  <c r="AM13" i="4"/>
  <c r="AM14" i="4"/>
  <c r="AM15" i="4"/>
  <c r="AM16" i="4"/>
  <c r="AM17" i="4"/>
  <c r="AM18" i="4"/>
  <c r="AM19" i="4"/>
  <c r="AM20" i="4"/>
  <c r="AM21" i="4"/>
  <c r="AM22" i="4"/>
  <c r="AM24" i="4"/>
  <c r="AI24" i="4"/>
  <c r="AJ13" i="4"/>
  <c r="AJ14" i="4"/>
  <c r="AJ15" i="4"/>
  <c r="AJ16" i="4"/>
  <c r="AJ17" i="4"/>
  <c r="AJ18" i="4"/>
  <c r="AJ19" i="4"/>
  <c r="AJ20" i="4"/>
  <c r="AJ21" i="4"/>
  <c r="AJ22" i="4"/>
  <c r="AJ24" i="4"/>
  <c r="AF24" i="4"/>
  <c r="AG13" i="4"/>
  <c r="AG14" i="4"/>
  <c r="AG15" i="4"/>
  <c r="AG16" i="4"/>
  <c r="AG17" i="4"/>
  <c r="AG18" i="4"/>
  <c r="AG19" i="4"/>
  <c r="AG20" i="4"/>
  <c r="AG21" i="4"/>
  <c r="AG22" i="4"/>
  <c r="AG24" i="4"/>
  <c r="AC24" i="4"/>
  <c r="AD13" i="4"/>
  <c r="AD14" i="4"/>
  <c r="AD15" i="4"/>
  <c r="AD16" i="4"/>
  <c r="AD17" i="4"/>
  <c r="AD18" i="4"/>
  <c r="AD19" i="4"/>
  <c r="AD20" i="4"/>
  <c r="AD21" i="4"/>
  <c r="AD22" i="4"/>
  <c r="AD24" i="4"/>
  <c r="Z24" i="4"/>
  <c r="AA13" i="4"/>
  <c r="AA14" i="4"/>
  <c r="AA15" i="4"/>
  <c r="AA16" i="4"/>
  <c r="AA17" i="4"/>
  <c r="AA18" i="4"/>
  <c r="AA19" i="4"/>
  <c r="AA20" i="4"/>
  <c r="AA21" i="4"/>
  <c r="AA22" i="4"/>
  <c r="AA24" i="4"/>
  <c r="W24" i="4"/>
  <c r="X13" i="4"/>
  <c r="X14" i="4"/>
  <c r="X15" i="4"/>
  <c r="X16" i="4"/>
  <c r="X17" i="4"/>
  <c r="X18" i="4"/>
  <c r="X19" i="4"/>
  <c r="X20" i="4"/>
  <c r="X21" i="4"/>
  <c r="X22" i="4"/>
  <c r="X24" i="4"/>
  <c r="T24" i="4"/>
  <c r="U13" i="4"/>
  <c r="U14" i="4"/>
  <c r="U15" i="4"/>
  <c r="U16" i="4"/>
  <c r="U17" i="4"/>
  <c r="U18" i="4"/>
  <c r="U19" i="4"/>
  <c r="U20" i="4"/>
  <c r="U21" i="4"/>
  <c r="U22" i="4"/>
  <c r="U24" i="4"/>
  <c r="Q24" i="4"/>
  <c r="R13" i="4"/>
  <c r="R14" i="4"/>
  <c r="R15" i="4"/>
  <c r="R16" i="4"/>
  <c r="R17" i="4"/>
  <c r="R18" i="4"/>
  <c r="R19" i="4"/>
  <c r="R20" i="4"/>
  <c r="R21" i="4"/>
  <c r="R22" i="4"/>
  <c r="R24" i="4"/>
  <c r="N24" i="4"/>
  <c r="O13" i="4"/>
  <c r="O14" i="4"/>
  <c r="O15" i="4"/>
  <c r="O16" i="4"/>
  <c r="O17" i="4"/>
  <c r="O18" i="4"/>
  <c r="O19" i="4"/>
  <c r="O20" i="4"/>
  <c r="O21" i="4"/>
  <c r="O22" i="4"/>
  <c r="O24" i="4"/>
  <c r="K24" i="4"/>
  <c r="L13" i="4"/>
  <c r="L14" i="4"/>
  <c r="L15" i="4"/>
  <c r="L16" i="4"/>
  <c r="L17" i="4"/>
  <c r="L18" i="4"/>
  <c r="L19" i="4"/>
  <c r="L20" i="4"/>
  <c r="L21" i="4"/>
  <c r="L22" i="4"/>
  <c r="L24" i="4"/>
  <c r="H24" i="4"/>
  <c r="I13" i="4"/>
  <c r="I14" i="4"/>
  <c r="I15" i="4"/>
  <c r="I16" i="4"/>
  <c r="I17" i="4"/>
  <c r="I18" i="4"/>
  <c r="I19" i="4"/>
  <c r="I20" i="4"/>
  <c r="I21" i="4"/>
  <c r="I22" i="4"/>
  <c r="I24" i="4"/>
  <c r="F24" i="4"/>
  <c r="E24" i="4"/>
  <c r="AP34" i="3"/>
  <c r="AQ13" i="3"/>
  <c r="AQ14" i="3"/>
  <c r="AQ15" i="3"/>
  <c r="AQ16" i="3"/>
  <c r="AQ17" i="3"/>
  <c r="AQ18" i="3"/>
  <c r="AQ19" i="3"/>
  <c r="AQ20" i="3"/>
  <c r="AQ21" i="3"/>
  <c r="AQ22" i="3"/>
  <c r="AQ23" i="3"/>
  <c r="AQ24" i="3"/>
  <c r="AQ25" i="3"/>
  <c r="AQ26" i="3"/>
  <c r="AQ27" i="3"/>
  <c r="AQ28" i="3"/>
  <c r="AQ29" i="3"/>
  <c r="AQ30" i="3"/>
  <c r="AQ31" i="3"/>
  <c r="AQ32" i="3"/>
  <c r="AQ34" i="3"/>
  <c r="AL34" i="3"/>
  <c r="AM13" i="3"/>
  <c r="AM14" i="3"/>
  <c r="AM15" i="3"/>
  <c r="AM16" i="3"/>
  <c r="AM17" i="3"/>
  <c r="AM18" i="3"/>
  <c r="AM19" i="3"/>
  <c r="AM20" i="3"/>
  <c r="AM21" i="3"/>
  <c r="AM22" i="3"/>
  <c r="AM23" i="3"/>
  <c r="AM24" i="3"/>
  <c r="AM25" i="3"/>
  <c r="AM26" i="3"/>
  <c r="AM27" i="3"/>
  <c r="AM28" i="3"/>
  <c r="AM29" i="3"/>
  <c r="AM30" i="3"/>
  <c r="AM31" i="3"/>
  <c r="AM32" i="3"/>
  <c r="AM34" i="3"/>
  <c r="AI34" i="3"/>
  <c r="AJ13" i="3"/>
  <c r="AJ14" i="3"/>
  <c r="AJ15" i="3"/>
  <c r="AJ16" i="3"/>
  <c r="AJ17" i="3"/>
  <c r="AJ18" i="3"/>
  <c r="AJ19" i="3"/>
  <c r="AJ20" i="3"/>
  <c r="AJ21" i="3"/>
  <c r="AJ22" i="3"/>
  <c r="AJ23" i="3"/>
  <c r="AJ24" i="3"/>
  <c r="AJ25" i="3"/>
  <c r="AJ26" i="3"/>
  <c r="AJ27" i="3"/>
  <c r="AJ28" i="3"/>
  <c r="AJ29" i="3"/>
  <c r="AJ30" i="3"/>
  <c r="AJ31" i="3"/>
  <c r="AJ32" i="3"/>
  <c r="AJ34" i="3"/>
  <c r="AF34" i="3"/>
  <c r="AG13" i="3"/>
  <c r="AG14" i="3"/>
  <c r="AG15" i="3"/>
  <c r="AG16" i="3"/>
  <c r="AG17" i="3"/>
  <c r="AG18" i="3"/>
  <c r="AG19" i="3"/>
  <c r="AG20" i="3"/>
  <c r="AG21" i="3"/>
  <c r="AG22" i="3"/>
  <c r="AG23" i="3"/>
  <c r="AG24" i="3"/>
  <c r="AG25" i="3"/>
  <c r="AG26" i="3"/>
  <c r="AG27" i="3"/>
  <c r="AG28" i="3"/>
  <c r="AG29" i="3"/>
  <c r="AG30" i="3"/>
  <c r="AG31" i="3"/>
  <c r="AG32" i="3"/>
  <c r="AG34" i="3"/>
  <c r="AC34" i="3"/>
  <c r="AD13" i="3"/>
  <c r="AD14" i="3"/>
  <c r="AD15" i="3"/>
  <c r="AD16" i="3"/>
  <c r="AD17" i="3"/>
  <c r="AD18" i="3"/>
  <c r="AD19" i="3"/>
  <c r="AD20" i="3"/>
  <c r="AD21" i="3"/>
  <c r="AD22" i="3"/>
  <c r="AD23" i="3"/>
  <c r="AD24" i="3"/>
  <c r="AD25" i="3"/>
  <c r="AD26" i="3"/>
  <c r="AD27" i="3"/>
  <c r="AD28" i="3"/>
  <c r="AD29" i="3"/>
  <c r="AD30" i="3"/>
  <c r="AD31" i="3"/>
  <c r="AD32" i="3"/>
  <c r="AD34" i="3"/>
  <c r="Z34" i="3"/>
  <c r="AA13" i="3"/>
  <c r="AA14" i="3"/>
  <c r="AA15" i="3"/>
  <c r="AA16" i="3"/>
  <c r="AA17" i="3"/>
  <c r="AA18" i="3"/>
  <c r="AA19" i="3"/>
  <c r="AA20" i="3"/>
  <c r="AA21" i="3"/>
  <c r="AA22" i="3"/>
  <c r="AA23" i="3"/>
  <c r="AA24" i="3"/>
  <c r="AA25" i="3"/>
  <c r="AA26" i="3"/>
  <c r="AA27" i="3"/>
  <c r="AA28" i="3"/>
  <c r="AA29" i="3"/>
  <c r="AA30" i="3"/>
  <c r="AA31" i="3"/>
  <c r="AA32" i="3"/>
  <c r="AA34" i="3"/>
  <c r="W34" i="3"/>
  <c r="X13" i="3"/>
  <c r="X14" i="3"/>
  <c r="X15" i="3"/>
  <c r="X16" i="3"/>
  <c r="X17" i="3"/>
  <c r="X18" i="3"/>
  <c r="X19" i="3"/>
  <c r="X20" i="3"/>
  <c r="X21" i="3"/>
  <c r="X22" i="3"/>
  <c r="X23" i="3"/>
  <c r="X24" i="3"/>
  <c r="X25" i="3"/>
  <c r="X26" i="3"/>
  <c r="X27" i="3"/>
  <c r="X28" i="3"/>
  <c r="X29" i="3"/>
  <c r="X30" i="3"/>
  <c r="X31" i="3"/>
  <c r="X32" i="3"/>
  <c r="X34" i="3"/>
  <c r="T34" i="3"/>
  <c r="U13" i="3"/>
  <c r="U14" i="3"/>
  <c r="U15" i="3"/>
  <c r="U16" i="3"/>
  <c r="U17" i="3"/>
  <c r="U18" i="3"/>
  <c r="U19" i="3"/>
  <c r="U20" i="3"/>
  <c r="U21" i="3"/>
  <c r="U22" i="3"/>
  <c r="U23" i="3"/>
  <c r="U24" i="3"/>
  <c r="U25" i="3"/>
  <c r="U26" i="3"/>
  <c r="U27" i="3"/>
  <c r="U28" i="3"/>
  <c r="U29" i="3"/>
  <c r="U30" i="3"/>
  <c r="U31" i="3"/>
  <c r="U32" i="3"/>
  <c r="U34" i="3"/>
  <c r="Q34" i="3"/>
  <c r="R13" i="3"/>
  <c r="R14" i="3"/>
  <c r="R15" i="3"/>
  <c r="R16" i="3"/>
  <c r="R17" i="3"/>
  <c r="R18" i="3"/>
  <c r="R19" i="3"/>
  <c r="R20" i="3"/>
  <c r="R21" i="3"/>
  <c r="R22" i="3"/>
  <c r="R23" i="3"/>
  <c r="R24" i="3"/>
  <c r="R25" i="3"/>
  <c r="R26" i="3"/>
  <c r="R27" i="3"/>
  <c r="R28" i="3"/>
  <c r="R29" i="3"/>
  <c r="R30" i="3"/>
  <c r="R31" i="3"/>
  <c r="R32" i="3"/>
  <c r="R34" i="3"/>
  <c r="N34" i="3"/>
  <c r="O13" i="3"/>
  <c r="O14" i="3"/>
  <c r="O15" i="3"/>
  <c r="O16" i="3"/>
  <c r="O17" i="3"/>
  <c r="O18" i="3"/>
  <c r="O19" i="3"/>
  <c r="O20" i="3"/>
  <c r="O21" i="3"/>
  <c r="O22" i="3"/>
  <c r="O23" i="3"/>
  <c r="O24" i="3"/>
  <c r="O25" i="3"/>
  <c r="O26" i="3"/>
  <c r="O27" i="3"/>
  <c r="O28" i="3"/>
  <c r="O29" i="3"/>
  <c r="O30" i="3"/>
  <c r="O31" i="3"/>
  <c r="O32" i="3"/>
  <c r="O34" i="3"/>
  <c r="K34" i="3"/>
  <c r="L13" i="3"/>
  <c r="L14" i="3"/>
  <c r="L15" i="3"/>
  <c r="L16" i="3"/>
  <c r="L17" i="3"/>
  <c r="L18" i="3"/>
  <c r="L19" i="3"/>
  <c r="L20" i="3"/>
  <c r="L21" i="3"/>
  <c r="L22" i="3"/>
  <c r="L23" i="3"/>
  <c r="L24" i="3"/>
  <c r="L25" i="3"/>
  <c r="L26" i="3"/>
  <c r="L27" i="3"/>
  <c r="L28" i="3"/>
  <c r="L29" i="3"/>
  <c r="L30" i="3"/>
  <c r="L31" i="3"/>
  <c r="L32" i="3"/>
  <c r="L34" i="3"/>
  <c r="H34" i="3"/>
  <c r="I13" i="3"/>
  <c r="I14" i="3"/>
  <c r="I15" i="3"/>
  <c r="I16" i="3"/>
  <c r="I17" i="3"/>
  <c r="I18" i="3"/>
  <c r="I19" i="3"/>
  <c r="I20" i="3"/>
  <c r="I21" i="3"/>
  <c r="I22" i="3"/>
  <c r="I23" i="3"/>
  <c r="I24" i="3"/>
  <c r="I25" i="3"/>
  <c r="I26" i="3"/>
  <c r="I27" i="3"/>
  <c r="I28" i="3"/>
  <c r="I29" i="3"/>
  <c r="I30" i="3"/>
  <c r="I31" i="3"/>
  <c r="I32" i="3"/>
  <c r="I34" i="3"/>
  <c r="F34" i="3"/>
  <c r="E34" i="3"/>
  <c r="AP26" i="2"/>
  <c r="AQ13" i="2"/>
  <c r="AQ14" i="2"/>
  <c r="AQ15" i="2"/>
  <c r="AQ16" i="2"/>
  <c r="AQ17" i="2"/>
  <c r="AQ18" i="2"/>
  <c r="AQ19" i="2"/>
  <c r="AQ20" i="2"/>
  <c r="AQ21" i="2"/>
  <c r="AQ22" i="2"/>
  <c r="AQ23" i="2"/>
  <c r="AQ24" i="2"/>
  <c r="AQ26" i="2"/>
  <c r="AL26" i="2"/>
  <c r="AM13" i="2"/>
  <c r="AM14" i="2"/>
  <c r="AM15" i="2"/>
  <c r="AM16" i="2"/>
  <c r="AM17" i="2"/>
  <c r="AM18" i="2"/>
  <c r="AM19" i="2"/>
  <c r="AM20" i="2"/>
  <c r="AM21" i="2"/>
  <c r="AM22" i="2"/>
  <c r="AM23" i="2"/>
  <c r="AM24" i="2"/>
  <c r="AM26" i="2"/>
  <c r="AI26" i="2"/>
  <c r="AJ13" i="2"/>
  <c r="AJ14" i="2"/>
  <c r="AJ15" i="2"/>
  <c r="AJ16" i="2"/>
  <c r="AJ17" i="2"/>
  <c r="AJ18" i="2"/>
  <c r="AJ19" i="2"/>
  <c r="AJ20" i="2"/>
  <c r="AJ21" i="2"/>
  <c r="AJ22" i="2"/>
  <c r="AJ23" i="2"/>
  <c r="AJ24" i="2"/>
  <c r="AJ26" i="2"/>
  <c r="AF26" i="2"/>
  <c r="AG13" i="2"/>
  <c r="AG14" i="2"/>
  <c r="AG15" i="2"/>
  <c r="AG16" i="2"/>
  <c r="AG17" i="2"/>
  <c r="AG18" i="2"/>
  <c r="AG19" i="2"/>
  <c r="AG20" i="2"/>
  <c r="AG21" i="2"/>
  <c r="AG22" i="2"/>
  <c r="AG23" i="2"/>
  <c r="AG24" i="2"/>
  <c r="AG26" i="2"/>
  <c r="AC26" i="2"/>
  <c r="AD13" i="2"/>
  <c r="AD14" i="2"/>
  <c r="AD15" i="2"/>
  <c r="AD16" i="2"/>
  <c r="AD17" i="2"/>
  <c r="AD18" i="2"/>
  <c r="AD19" i="2"/>
  <c r="AD20" i="2"/>
  <c r="AD21" i="2"/>
  <c r="AD22" i="2"/>
  <c r="AD23" i="2"/>
  <c r="AD24" i="2"/>
  <c r="AD26" i="2"/>
  <c r="Z26" i="2"/>
  <c r="AA13" i="2"/>
  <c r="AA14" i="2"/>
  <c r="AA15" i="2"/>
  <c r="AA16" i="2"/>
  <c r="AA17" i="2"/>
  <c r="AA18" i="2"/>
  <c r="AA19" i="2"/>
  <c r="AA20" i="2"/>
  <c r="AA21" i="2"/>
  <c r="AA22" i="2"/>
  <c r="AA23" i="2"/>
  <c r="AA24" i="2"/>
  <c r="AA26" i="2"/>
  <c r="W26" i="2"/>
  <c r="X13" i="2"/>
  <c r="X14" i="2"/>
  <c r="X15" i="2"/>
  <c r="X16" i="2"/>
  <c r="X17" i="2"/>
  <c r="X18" i="2"/>
  <c r="X19" i="2"/>
  <c r="X20" i="2"/>
  <c r="X21" i="2"/>
  <c r="X22" i="2"/>
  <c r="X23" i="2"/>
  <c r="X24" i="2"/>
  <c r="X26" i="2"/>
  <c r="T26" i="2"/>
  <c r="U13" i="2"/>
  <c r="U14" i="2"/>
  <c r="U15" i="2"/>
  <c r="U16" i="2"/>
  <c r="U17" i="2"/>
  <c r="U18" i="2"/>
  <c r="U19" i="2"/>
  <c r="U20" i="2"/>
  <c r="U21" i="2"/>
  <c r="U22" i="2"/>
  <c r="U23" i="2"/>
  <c r="U24" i="2"/>
  <c r="U26" i="2"/>
  <c r="Q26" i="2"/>
  <c r="R13" i="2"/>
  <c r="R14" i="2"/>
  <c r="R15" i="2"/>
  <c r="R16" i="2"/>
  <c r="R17" i="2"/>
  <c r="R18" i="2"/>
  <c r="R19" i="2"/>
  <c r="R20" i="2"/>
  <c r="R21" i="2"/>
  <c r="R22" i="2"/>
  <c r="R23" i="2"/>
  <c r="R24" i="2"/>
  <c r="R26" i="2"/>
  <c r="N26" i="2"/>
  <c r="O13" i="2"/>
  <c r="O14" i="2"/>
  <c r="O15" i="2"/>
  <c r="O16" i="2"/>
  <c r="O17" i="2"/>
  <c r="O18" i="2"/>
  <c r="O19" i="2"/>
  <c r="O20" i="2"/>
  <c r="O21" i="2"/>
  <c r="O22" i="2"/>
  <c r="O23" i="2"/>
  <c r="O24" i="2"/>
  <c r="O26" i="2"/>
  <c r="K26" i="2"/>
  <c r="L13" i="2"/>
  <c r="L14" i="2"/>
  <c r="L15" i="2"/>
  <c r="L16" i="2"/>
  <c r="L17" i="2"/>
  <c r="L18" i="2"/>
  <c r="L19" i="2"/>
  <c r="L20" i="2"/>
  <c r="L21" i="2"/>
  <c r="L22" i="2"/>
  <c r="L23" i="2"/>
  <c r="L24" i="2"/>
  <c r="L26" i="2"/>
  <c r="H26" i="2"/>
  <c r="I13" i="2"/>
  <c r="I14" i="2"/>
  <c r="I15" i="2"/>
  <c r="I16" i="2"/>
  <c r="I17" i="2"/>
  <c r="I18" i="2"/>
  <c r="I19" i="2"/>
  <c r="I20" i="2"/>
  <c r="I21" i="2"/>
  <c r="I22" i="2"/>
  <c r="I23" i="2"/>
  <c r="I24" i="2"/>
  <c r="I26" i="2"/>
  <c r="E26" i="2"/>
  <c r="AP31" i="8"/>
  <c r="AQ13" i="8"/>
  <c r="AQ14" i="8"/>
  <c r="AQ15" i="8"/>
  <c r="AQ16" i="8"/>
  <c r="AQ17" i="8"/>
  <c r="AQ18" i="8"/>
  <c r="AQ19" i="8"/>
  <c r="AQ20" i="8"/>
  <c r="AQ21" i="8"/>
  <c r="AQ22" i="8"/>
  <c r="AQ23" i="8"/>
  <c r="AQ24" i="8"/>
  <c r="AQ25" i="8"/>
  <c r="AQ26" i="8"/>
  <c r="AQ27" i="8"/>
  <c r="AQ28" i="8"/>
  <c r="AQ29" i="8"/>
  <c r="AQ31" i="8"/>
  <c r="AL31" i="8"/>
  <c r="AM13" i="8"/>
  <c r="AM14" i="8"/>
  <c r="AM15" i="8"/>
  <c r="AM16" i="8"/>
  <c r="AM17" i="8"/>
  <c r="AM18" i="8"/>
  <c r="AM19" i="8"/>
  <c r="AM20" i="8"/>
  <c r="AM21" i="8"/>
  <c r="AM22" i="8"/>
  <c r="AM23" i="8"/>
  <c r="AM24" i="8"/>
  <c r="AM25" i="8"/>
  <c r="AM26" i="8"/>
  <c r="AM27" i="8"/>
  <c r="AM28" i="8"/>
  <c r="AM29" i="8"/>
  <c r="AM31" i="8"/>
  <c r="AI31" i="8"/>
  <c r="AJ13" i="8"/>
  <c r="AJ14" i="8"/>
  <c r="AJ15" i="8"/>
  <c r="AJ16" i="8"/>
  <c r="AJ17" i="8"/>
  <c r="AJ18" i="8"/>
  <c r="AJ19" i="8"/>
  <c r="AJ20" i="8"/>
  <c r="AJ21" i="8"/>
  <c r="AJ22" i="8"/>
  <c r="AJ23" i="8"/>
  <c r="AJ24" i="8"/>
  <c r="AJ25" i="8"/>
  <c r="AJ26" i="8"/>
  <c r="AJ27" i="8"/>
  <c r="AJ28" i="8"/>
  <c r="AJ29" i="8"/>
  <c r="AJ31" i="8"/>
  <c r="AF31" i="8"/>
  <c r="AG13" i="8"/>
  <c r="AG14" i="8"/>
  <c r="AG15" i="8"/>
  <c r="AG16" i="8"/>
  <c r="AG17" i="8"/>
  <c r="AG18" i="8"/>
  <c r="AG19" i="8"/>
  <c r="AG20" i="8"/>
  <c r="AG21" i="8"/>
  <c r="AG22" i="8"/>
  <c r="AG23" i="8"/>
  <c r="AG24" i="8"/>
  <c r="AG25" i="8"/>
  <c r="AG26" i="8"/>
  <c r="AG27" i="8"/>
  <c r="AG28" i="8"/>
  <c r="AG29" i="8"/>
  <c r="AG31" i="8"/>
  <c r="AC31" i="8"/>
  <c r="AD13" i="8"/>
  <c r="AD14" i="8"/>
  <c r="AD15" i="8"/>
  <c r="AD16" i="8"/>
  <c r="AD17" i="8"/>
  <c r="AD18" i="8"/>
  <c r="AD19" i="8"/>
  <c r="AD20" i="8"/>
  <c r="AD21" i="8"/>
  <c r="AD22" i="8"/>
  <c r="AD23" i="8"/>
  <c r="AD24" i="8"/>
  <c r="AD25" i="8"/>
  <c r="AD26" i="8"/>
  <c r="AD27" i="8"/>
  <c r="AD28" i="8"/>
  <c r="AD29" i="8"/>
  <c r="AD31" i="8"/>
  <c r="Z31" i="8"/>
  <c r="AA13" i="8"/>
  <c r="AA14" i="8"/>
  <c r="AA15" i="8"/>
  <c r="AA16" i="8"/>
  <c r="AA17" i="8"/>
  <c r="AA18" i="8"/>
  <c r="AA19" i="8"/>
  <c r="AA20" i="8"/>
  <c r="AA21" i="8"/>
  <c r="AA22" i="8"/>
  <c r="AA23" i="8"/>
  <c r="AA24" i="8"/>
  <c r="AA25" i="8"/>
  <c r="AA26" i="8"/>
  <c r="AA27" i="8"/>
  <c r="AA28" i="8"/>
  <c r="AA29" i="8"/>
  <c r="AA31" i="8"/>
  <c r="W31" i="8"/>
  <c r="X13" i="8"/>
  <c r="X14" i="8"/>
  <c r="X15" i="8"/>
  <c r="X16" i="8"/>
  <c r="X17" i="8"/>
  <c r="X18" i="8"/>
  <c r="X19" i="8"/>
  <c r="X20" i="8"/>
  <c r="X21" i="8"/>
  <c r="X22" i="8"/>
  <c r="X23" i="8"/>
  <c r="X24" i="8"/>
  <c r="X25" i="8"/>
  <c r="X26" i="8"/>
  <c r="X27" i="8"/>
  <c r="X28" i="8"/>
  <c r="X29" i="8"/>
  <c r="X31" i="8"/>
  <c r="T31" i="8"/>
  <c r="U13" i="8"/>
  <c r="U14" i="8"/>
  <c r="U15" i="8"/>
  <c r="U16" i="8"/>
  <c r="U17" i="8"/>
  <c r="U18" i="8"/>
  <c r="U19" i="8"/>
  <c r="U20" i="8"/>
  <c r="U21" i="8"/>
  <c r="U22" i="8"/>
  <c r="U23" i="8"/>
  <c r="U24" i="8"/>
  <c r="U25" i="8"/>
  <c r="U26" i="8"/>
  <c r="U27" i="8"/>
  <c r="U28" i="8"/>
  <c r="U29" i="8"/>
  <c r="U31" i="8"/>
  <c r="Q31" i="8"/>
  <c r="R13" i="8"/>
  <c r="R14" i="8"/>
  <c r="R15" i="8"/>
  <c r="R16" i="8"/>
  <c r="R17" i="8"/>
  <c r="R18" i="8"/>
  <c r="R19" i="8"/>
  <c r="R20" i="8"/>
  <c r="R21" i="8"/>
  <c r="R22" i="8"/>
  <c r="R23" i="8"/>
  <c r="R24" i="8"/>
  <c r="R25" i="8"/>
  <c r="R26" i="8"/>
  <c r="R27" i="8"/>
  <c r="R28" i="8"/>
  <c r="R29" i="8"/>
  <c r="R31" i="8"/>
  <c r="N31" i="8"/>
  <c r="O13" i="8"/>
  <c r="O14" i="8"/>
  <c r="O15" i="8"/>
  <c r="O16" i="8"/>
  <c r="O17" i="8"/>
  <c r="O18" i="8"/>
  <c r="O19" i="8"/>
  <c r="O20" i="8"/>
  <c r="O21" i="8"/>
  <c r="O22" i="8"/>
  <c r="O23" i="8"/>
  <c r="O24" i="8"/>
  <c r="O25" i="8"/>
  <c r="O26" i="8"/>
  <c r="O27" i="8"/>
  <c r="O28" i="8"/>
  <c r="O29" i="8"/>
  <c r="O31" i="8"/>
  <c r="K31" i="8"/>
  <c r="L13" i="8"/>
  <c r="L14" i="8"/>
  <c r="L15" i="8"/>
  <c r="L16" i="8"/>
  <c r="L17" i="8"/>
  <c r="L18" i="8"/>
  <c r="L19" i="8"/>
  <c r="L20" i="8"/>
  <c r="L21" i="8"/>
  <c r="L22" i="8"/>
  <c r="L23" i="8"/>
  <c r="L24" i="8"/>
  <c r="L25" i="8"/>
  <c r="L26" i="8"/>
  <c r="L27" i="8"/>
  <c r="L28" i="8"/>
  <c r="L29" i="8"/>
  <c r="L31" i="8"/>
  <c r="H31" i="8"/>
  <c r="I13" i="8"/>
  <c r="I14" i="8"/>
  <c r="I15" i="8"/>
  <c r="I16" i="8"/>
  <c r="I17" i="8"/>
  <c r="I18" i="8"/>
  <c r="I19" i="8"/>
  <c r="I20" i="8"/>
  <c r="I21" i="8"/>
  <c r="I22" i="8"/>
  <c r="I23" i="8"/>
  <c r="I24" i="8"/>
  <c r="I25" i="8"/>
  <c r="I26" i="8"/>
  <c r="I27" i="8"/>
  <c r="I28" i="8"/>
  <c r="I29" i="8"/>
  <c r="I31" i="8"/>
  <c r="F31" i="8"/>
  <c r="E31" i="8"/>
  <c r="AP29" i="8"/>
  <c r="F29" i="8"/>
  <c r="E19" i="1"/>
  <c r="H19" i="1"/>
  <c r="K19" i="1"/>
  <c r="N19" i="1"/>
  <c r="Q19" i="1"/>
  <c r="T19" i="1"/>
  <c r="W19" i="1"/>
  <c r="Z19" i="1"/>
  <c r="AC19" i="1"/>
  <c r="AF19" i="1"/>
  <c r="AI19" i="1"/>
  <c r="AL19" i="1"/>
  <c r="AP19" i="1"/>
  <c r="E13" i="1"/>
  <c r="H13" i="1"/>
  <c r="K13" i="1"/>
  <c r="N13" i="1"/>
  <c r="Q13" i="1"/>
  <c r="T13" i="1"/>
  <c r="W13" i="1"/>
  <c r="Z13" i="1"/>
  <c r="AC13" i="1"/>
  <c r="AF13" i="1"/>
  <c r="AI13" i="1"/>
  <c r="AL13" i="1"/>
  <c r="AP13" i="1"/>
  <c r="E14" i="1"/>
  <c r="H14" i="1"/>
  <c r="K14" i="1"/>
  <c r="N14" i="1"/>
  <c r="Q14" i="1"/>
  <c r="T14" i="1"/>
  <c r="W14" i="1"/>
  <c r="Z14" i="1"/>
  <c r="AC14" i="1"/>
  <c r="AF14" i="1"/>
  <c r="AI14" i="1"/>
  <c r="AL14" i="1"/>
  <c r="AP14" i="1"/>
  <c r="E15" i="1"/>
  <c r="H15" i="1"/>
  <c r="K15" i="1"/>
  <c r="N15" i="1"/>
  <c r="Q15" i="1"/>
  <c r="T15" i="1"/>
  <c r="W15" i="1"/>
  <c r="Z15" i="1"/>
  <c r="AC15" i="1"/>
  <c r="AF15" i="1"/>
  <c r="AI15" i="1"/>
  <c r="AL15" i="1"/>
  <c r="AP15" i="1"/>
  <c r="E16" i="1"/>
  <c r="H16" i="1"/>
  <c r="K16" i="1"/>
  <c r="N16" i="1"/>
  <c r="Q16" i="1"/>
  <c r="T16" i="1"/>
  <c r="W16" i="1"/>
  <c r="Z16" i="1"/>
  <c r="AC16" i="1"/>
  <c r="AF16" i="1"/>
  <c r="AI16" i="1"/>
  <c r="AL16" i="1"/>
  <c r="AP16" i="1"/>
  <c r="E17" i="1"/>
  <c r="H17" i="1"/>
  <c r="K17" i="1"/>
  <c r="N17" i="1"/>
  <c r="Q17" i="1"/>
  <c r="T17" i="1"/>
  <c r="W17" i="1"/>
  <c r="Z17" i="1"/>
  <c r="AC17" i="1"/>
  <c r="AF17" i="1"/>
  <c r="AI17" i="1"/>
  <c r="AL17" i="1"/>
  <c r="AP17" i="1"/>
  <c r="E18" i="1"/>
  <c r="H18" i="1"/>
  <c r="K18" i="1"/>
  <c r="N18" i="1"/>
  <c r="Q18" i="1"/>
  <c r="T18" i="1"/>
  <c r="W18" i="1"/>
  <c r="Z18" i="1"/>
  <c r="AC18" i="1"/>
  <c r="AF18" i="1"/>
  <c r="AI18" i="1"/>
  <c r="AL18" i="1"/>
  <c r="AP18" i="1"/>
  <c r="AP21" i="1"/>
  <c r="AQ13" i="1"/>
  <c r="AQ14" i="1"/>
  <c r="AQ15" i="1"/>
  <c r="AQ16" i="1"/>
  <c r="AQ17" i="1"/>
  <c r="AQ18" i="1"/>
  <c r="AQ19" i="1"/>
  <c r="AQ21" i="1"/>
  <c r="AL21" i="1"/>
  <c r="AM13" i="1"/>
  <c r="AM14" i="1"/>
  <c r="AM15" i="1"/>
  <c r="AM16" i="1"/>
  <c r="AM17" i="1"/>
  <c r="AM18" i="1"/>
  <c r="AM19" i="1"/>
  <c r="AM21" i="1"/>
  <c r="AI21" i="1"/>
  <c r="AJ13" i="1"/>
  <c r="AJ14" i="1"/>
  <c r="AJ15" i="1"/>
  <c r="AJ16" i="1"/>
  <c r="AJ17" i="1"/>
  <c r="AJ18" i="1"/>
  <c r="AJ19" i="1"/>
  <c r="AJ21" i="1"/>
  <c r="AF21" i="1"/>
  <c r="AG13" i="1"/>
  <c r="AG14" i="1"/>
  <c r="AG15" i="1"/>
  <c r="AG16" i="1"/>
  <c r="AG17" i="1"/>
  <c r="AG18" i="1"/>
  <c r="AG19" i="1"/>
  <c r="AG21" i="1"/>
  <c r="AC21" i="1"/>
  <c r="AD13" i="1"/>
  <c r="AD14" i="1"/>
  <c r="AD15" i="1"/>
  <c r="AD16" i="1"/>
  <c r="AD17" i="1"/>
  <c r="AD18" i="1"/>
  <c r="AD19" i="1"/>
  <c r="AD21" i="1"/>
  <c r="Z21" i="1"/>
  <c r="AA13" i="1"/>
  <c r="AA14" i="1"/>
  <c r="AA15" i="1"/>
  <c r="AA16" i="1"/>
  <c r="AA17" i="1"/>
  <c r="AA18" i="1"/>
  <c r="AA19" i="1"/>
  <c r="AA21" i="1"/>
  <c r="W21" i="1"/>
  <c r="X13" i="1"/>
  <c r="X14" i="1"/>
  <c r="X15" i="1"/>
  <c r="X16" i="1"/>
  <c r="X17" i="1"/>
  <c r="X18" i="1"/>
  <c r="X19" i="1"/>
  <c r="X21" i="1"/>
  <c r="T21" i="1"/>
  <c r="U13" i="1"/>
  <c r="U14" i="1"/>
  <c r="U15" i="1"/>
  <c r="U16" i="1"/>
  <c r="U17" i="1"/>
  <c r="U18" i="1"/>
  <c r="U19" i="1"/>
  <c r="U21" i="1"/>
  <c r="Q21" i="1"/>
  <c r="R13" i="1"/>
  <c r="R14" i="1"/>
  <c r="R15" i="1"/>
  <c r="R16" i="1"/>
  <c r="R17" i="1"/>
  <c r="R18" i="1"/>
  <c r="R19" i="1"/>
  <c r="R21" i="1"/>
  <c r="N21" i="1"/>
  <c r="O13" i="1"/>
  <c r="O14" i="1"/>
  <c r="O15" i="1"/>
  <c r="O16" i="1"/>
  <c r="O17" i="1"/>
  <c r="O18" i="1"/>
  <c r="O19" i="1"/>
  <c r="O21" i="1"/>
  <c r="K21" i="1"/>
  <c r="L13" i="1"/>
  <c r="L14" i="1"/>
  <c r="L15" i="1"/>
  <c r="L16" i="1"/>
  <c r="L17" i="1"/>
  <c r="L18" i="1"/>
  <c r="L19" i="1"/>
  <c r="L21" i="1"/>
  <c r="H21" i="1"/>
  <c r="I13" i="1"/>
  <c r="I14" i="1"/>
  <c r="I15" i="1"/>
  <c r="I16" i="1"/>
  <c r="I17" i="1"/>
  <c r="I18" i="1"/>
  <c r="I19" i="1"/>
  <c r="I21" i="1"/>
  <c r="E21" i="1"/>
  <c r="F13" i="1"/>
  <c r="F14" i="1"/>
  <c r="F15" i="1"/>
  <c r="F16" i="1"/>
  <c r="F17" i="1"/>
  <c r="F18" i="1"/>
  <c r="F19" i="1"/>
  <c r="F21" i="1"/>
  <c r="C19" i="1"/>
  <c r="C18" i="1"/>
  <c r="C17" i="1"/>
  <c r="C16" i="1"/>
  <c r="C15" i="1"/>
  <c r="C14" i="1"/>
  <c r="C13" i="1"/>
  <c r="B19" i="1"/>
  <c r="B18" i="1"/>
  <c r="B17" i="1"/>
  <c r="B16" i="1"/>
  <c r="B15" i="1"/>
  <c r="B14" i="1"/>
  <c r="B13" i="1"/>
  <c r="F8" i="8"/>
  <c r="F8" i="7"/>
  <c r="F8" i="6"/>
  <c r="F8" i="5"/>
  <c r="F8" i="4"/>
  <c r="F8" i="3"/>
  <c r="I8" i="8"/>
  <c r="L8" i="8"/>
  <c r="O8" i="8"/>
  <c r="R8" i="8"/>
  <c r="U8" i="8"/>
  <c r="X8" i="8"/>
  <c r="AA8" i="8"/>
  <c r="AD8" i="8"/>
  <c r="AG8" i="8"/>
  <c r="AJ8" i="8"/>
  <c r="AM8" i="8"/>
  <c r="AQ8" i="8"/>
  <c r="I8" i="7"/>
  <c r="L8" i="7"/>
  <c r="O8" i="7"/>
  <c r="R8" i="7"/>
  <c r="U8" i="7"/>
  <c r="X8" i="7"/>
  <c r="AA8" i="7"/>
  <c r="AD8" i="7"/>
  <c r="AG8" i="7"/>
  <c r="AJ8" i="7"/>
  <c r="AM8" i="7"/>
  <c r="AQ8" i="7"/>
  <c r="I8" i="6"/>
  <c r="L8" i="6"/>
  <c r="O8" i="6"/>
  <c r="R8" i="6"/>
  <c r="U8" i="6"/>
  <c r="X8" i="6"/>
  <c r="AA8" i="6"/>
  <c r="AD8" i="6"/>
  <c r="AG8" i="6"/>
  <c r="AJ8" i="6"/>
  <c r="AM8" i="6"/>
  <c r="AQ8" i="6"/>
  <c r="I8" i="5"/>
  <c r="L8" i="5"/>
  <c r="O8" i="5"/>
  <c r="R8" i="5"/>
  <c r="U8" i="5"/>
  <c r="X8" i="5"/>
  <c r="AA8" i="5"/>
  <c r="AD8" i="5"/>
  <c r="AG8" i="5"/>
  <c r="AJ8" i="5"/>
  <c r="AM8" i="5"/>
  <c r="AQ8" i="5"/>
  <c r="I8" i="4"/>
  <c r="L8" i="4"/>
  <c r="O8" i="4"/>
  <c r="R8" i="4"/>
  <c r="U8" i="4"/>
  <c r="X8" i="4"/>
  <c r="AA8" i="4"/>
  <c r="AD8" i="4"/>
  <c r="AG8" i="4"/>
  <c r="AJ8" i="4"/>
  <c r="AM8" i="4"/>
  <c r="AQ8" i="4"/>
  <c r="I8" i="3"/>
  <c r="L8" i="3"/>
  <c r="O8" i="3"/>
  <c r="R8" i="3"/>
  <c r="U8" i="3"/>
  <c r="X8" i="3"/>
  <c r="AA8" i="3"/>
  <c r="AD8" i="3"/>
  <c r="AG8" i="3"/>
  <c r="AJ8" i="3"/>
  <c r="AM8" i="3"/>
  <c r="AQ8" i="3"/>
  <c r="I8" i="1"/>
  <c r="L8" i="1"/>
  <c r="O8" i="1"/>
  <c r="R8" i="1"/>
  <c r="U8" i="1"/>
  <c r="X8" i="1"/>
  <c r="AA8" i="1"/>
  <c r="AD8" i="1"/>
  <c r="AG8" i="1"/>
  <c r="AJ8" i="1"/>
  <c r="AM8" i="1"/>
  <c r="AQ8" i="1"/>
  <c r="F8" i="2"/>
  <c r="I8" i="2"/>
  <c r="L8" i="2"/>
  <c r="O8" i="2"/>
  <c r="R8" i="2"/>
  <c r="U8" i="2"/>
  <c r="X8" i="2"/>
  <c r="AA8" i="2"/>
  <c r="AD8" i="2"/>
  <c r="AG8" i="2"/>
  <c r="AJ8" i="2"/>
  <c r="AM8" i="2"/>
  <c r="AQ8" i="2"/>
  <c r="AQ7" i="8"/>
  <c r="AQ7" i="7"/>
  <c r="AQ7" i="6"/>
  <c r="AQ7" i="5"/>
  <c r="AQ7" i="4"/>
  <c r="AQ7" i="3"/>
  <c r="AQ7" i="2"/>
  <c r="AP9" i="8"/>
  <c r="AL9" i="8"/>
  <c r="AI9" i="8"/>
  <c r="AF9" i="8"/>
  <c r="AC9" i="8"/>
  <c r="Z9" i="8"/>
  <c r="W9" i="8"/>
  <c r="T9" i="8"/>
  <c r="Q9" i="8"/>
  <c r="N9" i="8"/>
  <c r="K9" i="8"/>
  <c r="H9" i="8"/>
  <c r="E9" i="8"/>
  <c r="AP9" i="7"/>
  <c r="AL9" i="7"/>
  <c r="AI9" i="7"/>
  <c r="AF9" i="7"/>
  <c r="AC9" i="7"/>
  <c r="Z9" i="7"/>
  <c r="W9" i="7"/>
  <c r="T9" i="7"/>
  <c r="Q9" i="7"/>
  <c r="N9" i="7"/>
  <c r="K9" i="7"/>
  <c r="H9" i="7"/>
  <c r="E9" i="7"/>
  <c r="AP9" i="6"/>
  <c r="AL9" i="6"/>
  <c r="AI9" i="6"/>
  <c r="AF9" i="6"/>
  <c r="AC9" i="6"/>
  <c r="Z9" i="6"/>
  <c r="W9" i="6"/>
  <c r="T9" i="6"/>
  <c r="Q9" i="6"/>
  <c r="N9" i="6"/>
  <c r="K9" i="6"/>
  <c r="H9" i="6"/>
  <c r="E9" i="6"/>
  <c r="AP9" i="5"/>
  <c r="AL9" i="5"/>
  <c r="AI9" i="5"/>
  <c r="AF9" i="5"/>
  <c r="AC9" i="5"/>
  <c r="Z9" i="5"/>
  <c r="W9" i="5"/>
  <c r="T9" i="5"/>
  <c r="Q9" i="5"/>
  <c r="N9" i="5"/>
  <c r="K9" i="5"/>
  <c r="H9" i="5"/>
  <c r="E9" i="5"/>
  <c r="AP9" i="4"/>
  <c r="AL9" i="4"/>
  <c r="AI9" i="4"/>
  <c r="AF9" i="4"/>
  <c r="AC9" i="4"/>
  <c r="Z9" i="4"/>
  <c r="W9" i="4"/>
  <c r="T9" i="4"/>
  <c r="Q9" i="4"/>
  <c r="N9" i="4"/>
  <c r="K9" i="4"/>
  <c r="H9" i="4"/>
  <c r="E9" i="4"/>
  <c r="AP9" i="3"/>
  <c r="AL9" i="3"/>
  <c r="AI9" i="3"/>
  <c r="AF9" i="3"/>
  <c r="AC9" i="3"/>
  <c r="Z9" i="3"/>
  <c r="W9" i="3"/>
  <c r="T9" i="3"/>
  <c r="Q9" i="3"/>
  <c r="N9" i="3"/>
  <c r="K9" i="3"/>
  <c r="H9" i="3"/>
  <c r="E9" i="3"/>
  <c r="AP9" i="2"/>
  <c r="AL9" i="2"/>
  <c r="AI9" i="2"/>
  <c r="AF9" i="2"/>
  <c r="AC9" i="2"/>
  <c r="Z9" i="2"/>
  <c r="W9" i="2"/>
  <c r="T9" i="2"/>
  <c r="Q9" i="2"/>
  <c r="N9" i="2"/>
  <c r="K9" i="2"/>
  <c r="H9" i="2"/>
  <c r="E9" i="2"/>
  <c r="AP8" i="8"/>
  <c r="AL8" i="8"/>
  <c r="AI8" i="8"/>
  <c r="AF8" i="8"/>
  <c r="AC8" i="8"/>
  <c r="Z8" i="8"/>
  <c r="W8" i="8"/>
  <c r="T8" i="8"/>
  <c r="Q8" i="8"/>
  <c r="N8" i="8"/>
  <c r="K8" i="8"/>
  <c r="H8" i="8"/>
  <c r="E8" i="8"/>
  <c r="AP8" i="7"/>
  <c r="AL8" i="7"/>
  <c r="AI8" i="7"/>
  <c r="AF8" i="7"/>
  <c r="AC8" i="7"/>
  <c r="Z8" i="7"/>
  <c r="W8" i="7"/>
  <c r="T8" i="7"/>
  <c r="Q8" i="7"/>
  <c r="N8" i="7"/>
  <c r="K8" i="7"/>
  <c r="H8" i="7"/>
  <c r="E8" i="7"/>
  <c r="AP8" i="6"/>
  <c r="AL8" i="6"/>
  <c r="AI8" i="6"/>
  <c r="AF8" i="6"/>
  <c r="AC8" i="6"/>
  <c r="Z8" i="6"/>
  <c r="W8" i="6"/>
  <c r="T8" i="6"/>
  <c r="Q8" i="6"/>
  <c r="N8" i="6"/>
  <c r="K8" i="6"/>
  <c r="H8" i="6"/>
  <c r="E8" i="6"/>
  <c r="AP8" i="5"/>
  <c r="AL8" i="5"/>
  <c r="AI8" i="5"/>
  <c r="AF8" i="5"/>
  <c r="AC8" i="5"/>
  <c r="Z8" i="5"/>
  <c r="W8" i="5"/>
  <c r="T8" i="5"/>
  <c r="Q8" i="5"/>
  <c r="N8" i="5"/>
  <c r="K8" i="5"/>
  <c r="H8" i="5"/>
  <c r="E8" i="5"/>
  <c r="AP8" i="4"/>
  <c r="AL8" i="4"/>
  <c r="AI8" i="4"/>
  <c r="AF8" i="4"/>
  <c r="AC8" i="4"/>
  <c r="Z8" i="4"/>
  <c r="W8" i="4"/>
  <c r="T8" i="4"/>
  <c r="Q8" i="4"/>
  <c r="N8" i="4"/>
  <c r="K8" i="4"/>
  <c r="H8" i="4"/>
  <c r="E8" i="4"/>
  <c r="AP8" i="3"/>
  <c r="AL8" i="3"/>
  <c r="AI8" i="3"/>
  <c r="AF8" i="3"/>
  <c r="AC8" i="3"/>
  <c r="Z8" i="3"/>
  <c r="W8" i="3"/>
  <c r="T8" i="3"/>
  <c r="Q8" i="3"/>
  <c r="N8" i="3"/>
  <c r="K8" i="3"/>
  <c r="H8" i="3"/>
  <c r="E8" i="3"/>
  <c r="AP8" i="2"/>
  <c r="AL8" i="2"/>
  <c r="AI8" i="2"/>
  <c r="AF8" i="2"/>
  <c r="AC8" i="2"/>
  <c r="Z8" i="2"/>
  <c r="W8" i="2"/>
  <c r="T8" i="2"/>
  <c r="Q8" i="2"/>
  <c r="N8" i="2"/>
  <c r="K8" i="2"/>
  <c r="H8" i="2"/>
  <c r="E8" i="2"/>
  <c r="E6" i="8"/>
  <c r="E6" i="7"/>
  <c r="E6" i="6"/>
  <c r="E6" i="5"/>
  <c r="E6" i="4"/>
  <c r="E6" i="3"/>
  <c r="E6" i="2"/>
  <c r="C7" i="3"/>
  <c r="C9" i="3"/>
  <c r="C7" i="2"/>
  <c r="C9" i="2"/>
  <c r="C9" i="1"/>
  <c r="C8" i="8"/>
  <c r="C8" i="7"/>
  <c r="C8" i="6"/>
  <c r="C8" i="5"/>
  <c r="C8" i="4"/>
  <c r="C8" i="3"/>
  <c r="C8" i="2"/>
  <c r="B4" i="8"/>
  <c r="B3" i="8"/>
  <c r="B2" i="8"/>
  <c r="B4" i="7"/>
  <c r="B3" i="7"/>
  <c r="B2" i="7"/>
  <c r="B4" i="6"/>
  <c r="B3" i="6"/>
  <c r="B2" i="6"/>
  <c r="B4" i="5"/>
  <c r="B3" i="5"/>
  <c r="B2" i="5"/>
  <c r="C7" i="5"/>
  <c r="B4" i="4"/>
  <c r="B3" i="4"/>
  <c r="B2" i="4"/>
  <c r="B4" i="3"/>
  <c r="B3" i="3"/>
  <c r="B2" i="3"/>
  <c r="B4" i="2"/>
  <c r="B3" i="2"/>
  <c r="B2" i="2"/>
  <c r="C6" i="8"/>
  <c r="C6" i="7"/>
  <c r="C6" i="6"/>
  <c r="C6" i="5"/>
  <c r="C6" i="4"/>
  <c r="C6" i="3"/>
  <c r="C6" i="2"/>
  <c r="C7" i="7"/>
  <c r="C7" i="6"/>
  <c r="C7" i="8"/>
  <c r="C7" i="4"/>
  <c r="F6" i="8"/>
  <c r="H6" i="8"/>
  <c r="I6" i="8"/>
  <c r="K6" i="8"/>
  <c r="L6" i="8"/>
  <c r="N6" i="8"/>
  <c r="O6" i="8"/>
  <c r="Q6" i="8"/>
  <c r="R6" i="8"/>
  <c r="T6" i="8"/>
  <c r="U6" i="8"/>
  <c r="W6" i="8"/>
  <c r="X6" i="8"/>
  <c r="Z6" i="8"/>
  <c r="AA6" i="8"/>
  <c r="AC6" i="8"/>
  <c r="AD6" i="8"/>
  <c r="AF6" i="8"/>
  <c r="AG6" i="8"/>
  <c r="AI6" i="8"/>
  <c r="AJ6" i="8"/>
  <c r="AL6" i="8"/>
  <c r="AM6" i="8"/>
  <c r="AP6" i="8"/>
  <c r="AP13" i="8"/>
  <c r="AP14" i="8"/>
  <c r="AP15" i="8"/>
  <c r="AP16" i="8"/>
  <c r="AP17" i="8"/>
  <c r="AP18" i="8"/>
  <c r="AP19" i="8"/>
  <c r="AP20" i="8"/>
  <c r="AP21" i="8"/>
  <c r="AP22" i="8"/>
  <c r="AP23" i="8"/>
  <c r="AP24" i="8"/>
  <c r="AP25" i="8"/>
  <c r="AP26" i="8"/>
  <c r="AP27" i="8"/>
  <c r="AP28" i="8"/>
  <c r="AQ6" i="8"/>
  <c r="E7" i="8"/>
  <c r="H7" i="8"/>
  <c r="K7" i="8"/>
  <c r="N7" i="8"/>
  <c r="Q7" i="8"/>
  <c r="T7" i="8"/>
  <c r="W7" i="8"/>
  <c r="Z7" i="8"/>
  <c r="AC7" i="8"/>
  <c r="AF7" i="8"/>
  <c r="AI7" i="8"/>
  <c r="AL7" i="8"/>
  <c r="AP7" i="8"/>
  <c r="C9" i="8"/>
  <c r="F13" i="8"/>
  <c r="F14" i="8"/>
  <c r="F15" i="8"/>
  <c r="F16" i="8"/>
  <c r="F17" i="8"/>
  <c r="F18" i="8"/>
  <c r="F19" i="8"/>
  <c r="F20" i="8"/>
  <c r="F21" i="8"/>
  <c r="F22" i="8"/>
  <c r="F23" i="8"/>
  <c r="F24" i="8"/>
  <c r="F25" i="8"/>
  <c r="F26" i="8"/>
  <c r="F27" i="8"/>
  <c r="F28" i="8"/>
  <c r="AP13" i="7"/>
  <c r="AP14" i="7"/>
  <c r="AP15" i="7"/>
  <c r="AP16" i="7"/>
  <c r="AP17" i="7"/>
  <c r="AP18" i="7"/>
  <c r="AP19" i="7"/>
  <c r="AP20" i="7"/>
  <c r="AP21" i="7"/>
  <c r="AP22" i="7"/>
  <c r="AP23" i="7"/>
  <c r="AP24" i="7"/>
  <c r="AP25" i="7"/>
  <c r="AP26" i="7"/>
  <c r="AP27" i="7"/>
  <c r="F13" i="7"/>
  <c r="F14" i="7"/>
  <c r="F15" i="7"/>
  <c r="F16" i="7"/>
  <c r="F17" i="7"/>
  <c r="F18" i="7"/>
  <c r="F19" i="7"/>
  <c r="F20" i="7"/>
  <c r="F21" i="7"/>
  <c r="F22" i="7"/>
  <c r="F23" i="7"/>
  <c r="F24" i="7"/>
  <c r="F25" i="7"/>
  <c r="F26" i="7"/>
  <c r="F27" i="7"/>
  <c r="C9" i="7"/>
  <c r="AP7" i="7"/>
  <c r="AL7" i="7"/>
  <c r="AI7" i="7"/>
  <c r="AF7" i="7"/>
  <c r="AC7" i="7"/>
  <c r="Z7" i="7"/>
  <c r="W7" i="7"/>
  <c r="T7" i="7"/>
  <c r="Q7" i="7"/>
  <c r="N7" i="7"/>
  <c r="K7" i="7"/>
  <c r="H7" i="7"/>
  <c r="E7" i="7"/>
  <c r="AQ6" i="7"/>
  <c r="H6" i="7"/>
  <c r="K6" i="7"/>
  <c r="N6" i="7"/>
  <c r="Q6" i="7"/>
  <c r="T6" i="7"/>
  <c r="W6" i="7"/>
  <c r="Z6" i="7"/>
  <c r="AC6" i="7"/>
  <c r="AF6" i="7"/>
  <c r="AI6" i="7"/>
  <c r="AL6" i="7"/>
  <c r="AP6" i="7"/>
  <c r="AM6" i="7"/>
  <c r="AJ6" i="7"/>
  <c r="AG6" i="7"/>
  <c r="AD6" i="7"/>
  <c r="AA6" i="7"/>
  <c r="X6" i="7"/>
  <c r="U6" i="7"/>
  <c r="R6" i="7"/>
  <c r="O6" i="7"/>
  <c r="L6" i="7"/>
  <c r="I6" i="7"/>
  <c r="F6" i="7"/>
  <c r="AP13" i="6"/>
  <c r="AP14" i="6"/>
  <c r="AP15" i="6"/>
  <c r="AP16" i="6"/>
  <c r="AP17" i="6"/>
  <c r="AP18" i="6"/>
  <c r="AP19" i="6"/>
  <c r="AP20" i="6"/>
  <c r="AP21" i="6"/>
  <c r="F13" i="6"/>
  <c r="F14" i="6"/>
  <c r="F15" i="6"/>
  <c r="F16" i="6"/>
  <c r="F17" i="6"/>
  <c r="F18" i="6"/>
  <c r="F19" i="6"/>
  <c r="F20" i="6"/>
  <c r="F21" i="6"/>
  <c r="C9" i="6"/>
  <c r="AP7" i="6"/>
  <c r="AL7" i="6"/>
  <c r="AI7" i="6"/>
  <c r="AF7" i="6"/>
  <c r="AC7" i="6"/>
  <c r="Z7" i="6"/>
  <c r="W7" i="6"/>
  <c r="T7" i="6"/>
  <c r="Q7" i="6"/>
  <c r="N7" i="6"/>
  <c r="K7" i="6"/>
  <c r="H7" i="6"/>
  <c r="E7" i="6"/>
  <c r="AQ6" i="6"/>
  <c r="H6" i="6"/>
  <c r="K6" i="6"/>
  <c r="N6" i="6"/>
  <c r="Q6" i="6"/>
  <c r="T6" i="6"/>
  <c r="W6" i="6"/>
  <c r="Z6" i="6"/>
  <c r="AC6" i="6"/>
  <c r="AF6" i="6"/>
  <c r="AI6" i="6"/>
  <c r="AL6" i="6"/>
  <c r="AP6" i="6"/>
  <c r="AM6" i="6"/>
  <c r="AJ6" i="6"/>
  <c r="AG6" i="6"/>
  <c r="AD6" i="6"/>
  <c r="AA6" i="6"/>
  <c r="X6" i="6"/>
  <c r="U6" i="6"/>
  <c r="R6" i="6"/>
  <c r="O6" i="6"/>
  <c r="L6" i="6"/>
  <c r="I6" i="6"/>
  <c r="F6" i="6"/>
  <c r="AP13" i="5"/>
  <c r="AP14" i="5"/>
  <c r="AP15" i="5"/>
  <c r="AP16" i="5"/>
  <c r="AP17" i="5"/>
  <c r="AP18" i="5"/>
  <c r="AP19" i="5"/>
  <c r="AP20" i="5"/>
  <c r="AP21" i="5"/>
  <c r="AP22" i="5"/>
  <c r="AP23" i="5"/>
  <c r="F13" i="5"/>
  <c r="F14" i="5"/>
  <c r="F15" i="5"/>
  <c r="F16" i="5"/>
  <c r="F17" i="5"/>
  <c r="F18" i="5"/>
  <c r="F19" i="5"/>
  <c r="F20" i="5"/>
  <c r="F21" i="5"/>
  <c r="F22" i="5"/>
  <c r="F23" i="5"/>
  <c r="F25" i="5"/>
  <c r="AG24" i="5"/>
  <c r="AJ24" i="5"/>
  <c r="AM24" i="5"/>
  <c r="C9" i="5"/>
  <c r="AP7" i="5"/>
  <c r="AL7" i="5"/>
  <c r="AI7" i="5"/>
  <c r="AF7" i="5"/>
  <c r="AC7" i="5"/>
  <c r="Z7" i="5"/>
  <c r="W7" i="5"/>
  <c r="T7" i="5"/>
  <c r="Q7" i="5"/>
  <c r="N7" i="5"/>
  <c r="K7" i="5"/>
  <c r="H7" i="5"/>
  <c r="E7" i="5"/>
  <c r="AQ6" i="5"/>
  <c r="H6" i="5"/>
  <c r="K6" i="5"/>
  <c r="N6" i="5"/>
  <c r="Q6" i="5"/>
  <c r="T6" i="5"/>
  <c r="W6" i="5"/>
  <c r="Z6" i="5"/>
  <c r="AC6" i="5"/>
  <c r="AF6" i="5"/>
  <c r="AI6" i="5"/>
  <c r="AL6" i="5"/>
  <c r="AP6" i="5"/>
  <c r="AM6" i="5"/>
  <c r="AJ6" i="5"/>
  <c r="AG6" i="5"/>
  <c r="AD6" i="5"/>
  <c r="AA6" i="5"/>
  <c r="X6" i="5"/>
  <c r="U6" i="5"/>
  <c r="R6" i="5"/>
  <c r="O6" i="5"/>
  <c r="L6" i="5"/>
  <c r="I6" i="5"/>
  <c r="F6" i="5"/>
  <c r="AP13" i="4"/>
  <c r="AP14" i="4"/>
  <c r="AP15" i="4"/>
  <c r="AP16" i="4"/>
  <c r="AP17" i="4"/>
  <c r="AP18" i="4"/>
  <c r="AP19" i="4"/>
  <c r="AP20" i="4"/>
  <c r="AP21" i="4"/>
  <c r="AP22" i="4"/>
  <c r="F13" i="4"/>
  <c r="F14" i="4"/>
  <c r="F15" i="4"/>
  <c r="F16" i="4"/>
  <c r="F17" i="4"/>
  <c r="F18" i="4"/>
  <c r="F19" i="4"/>
  <c r="F20" i="4"/>
  <c r="F21" i="4"/>
  <c r="F22" i="4"/>
  <c r="C9" i="4"/>
  <c r="AP7" i="4"/>
  <c r="AL7" i="4"/>
  <c r="AI7" i="4"/>
  <c r="AF7" i="4"/>
  <c r="AC7" i="4"/>
  <c r="Z7" i="4"/>
  <c r="W7" i="4"/>
  <c r="T7" i="4"/>
  <c r="Q7" i="4"/>
  <c r="N7" i="4"/>
  <c r="K7" i="4"/>
  <c r="H7" i="4"/>
  <c r="E7" i="4"/>
  <c r="AQ6" i="4"/>
  <c r="H6" i="4"/>
  <c r="K6" i="4"/>
  <c r="N6" i="4"/>
  <c r="Q6" i="4"/>
  <c r="T6" i="4"/>
  <c r="W6" i="4"/>
  <c r="Z6" i="4"/>
  <c r="AC6" i="4"/>
  <c r="AF6" i="4"/>
  <c r="AI6" i="4"/>
  <c r="AL6" i="4"/>
  <c r="AP6" i="4"/>
  <c r="AM6" i="4"/>
  <c r="AJ6" i="4"/>
  <c r="AG6" i="4"/>
  <c r="AD6" i="4"/>
  <c r="AA6" i="4"/>
  <c r="X6" i="4"/>
  <c r="U6" i="4"/>
  <c r="R6" i="4"/>
  <c r="O6" i="4"/>
  <c r="L6" i="4"/>
  <c r="I6" i="4"/>
  <c r="F6" i="4"/>
  <c r="AP13" i="3"/>
  <c r="AP14" i="3"/>
  <c r="AP15" i="3"/>
  <c r="AP16" i="3"/>
  <c r="AP17" i="3"/>
  <c r="AP18" i="3"/>
  <c r="AP19" i="3"/>
  <c r="AP20" i="3"/>
  <c r="AP21" i="3"/>
  <c r="AP22" i="3"/>
  <c r="AP23" i="3"/>
  <c r="AP24" i="3"/>
  <c r="AP25" i="3"/>
  <c r="AP26" i="3"/>
  <c r="AP27" i="3"/>
  <c r="AP28" i="3"/>
  <c r="AP29" i="3"/>
  <c r="AP30" i="3"/>
  <c r="AP31" i="3"/>
  <c r="AP32" i="3"/>
  <c r="F13" i="3"/>
  <c r="F14" i="3"/>
  <c r="F15" i="3"/>
  <c r="F16" i="3"/>
  <c r="F17" i="3"/>
  <c r="F18" i="3"/>
  <c r="F19" i="3"/>
  <c r="F20" i="3"/>
  <c r="F21" i="3"/>
  <c r="F22" i="3"/>
  <c r="F23" i="3"/>
  <c r="F24" i="3"/>
  <c r="F25" i="3"/>
  <c r="F26" i="3"/>
  <c r="F27" i="3"/>
  <c r="F28" i="3"/>
  <c r="F29" i="3"/>
  <c r="F30" i="3"/>
  <c r="F31" i="3"/>
  <c r="F32" i="3"/>
  <c r="AP7" i="3"/>
  <c r="AL7" i="3"/>
  <c r="AI7" i="3"/>
  <c r="AF7" i="3"/>
  <c r="AC7" i="3"/>
  <c r="Z7" i="3"/>
  <c r="W7" i="3"/>
  <c r="T7" i="3"/>
  <c r="Q7" i="3"/>
  <c r="N7" i="3"/>
  <c r="K7" i="3"/>
  <c r="H7" i="3"/>
  <c r="E7" i="3"/>
  <c r="AQ6" i="3"/>
  <c r="H6" i="3"/>
  <c r="K6" i="3"/>
  <c r="N6" i="3"/>
  <c r="Q6" i="3"/>
  <c r="T6" i="3"/>
  <c r="W6" i="3"/>
  <c r="Z6" i="3"/>
  <c r="AC6" i="3"/>
  <c r="AF6" i="3"/>
  <c r="AI6" i="3"/>
  <c r="AL6" i="3"/>
  <c r="AP6" i="3"/>
  <c r="AM6" i="3"/>
  <c r="AJ6" i="3"/>
  <c r="AG6" i="3"/>
  <c r="AD6" i="3"/>
  <c r="AA6" i="3"/>
  <c r="X6" i="3"/>
  <c r="U6" i="3"/>
  <c r="R6" i="3"/>
  <c r="O6" i="3"/>
  <c r="L6" i="3"/>
  <c r="I6" i="3"/>
  <c r="F6" i="3"/>
  <c r="AP13" i="2"/>
  <c r="AP14" i="2"/>
  <c r="AP15" i="2"/>
  <c r="AP16" i="2"/>
  <c r="AP17" i="2"/>
  <c r="AP18" i="2"/>
  <c r="AP19" i="2"/>
  <c r="AP20" i="2"/>
  <c r="AP21" i="2"/>
  <c r="AP22" i="2"/>
  <c r="AP23" i="2"/>
  <c r="AP24" i="2"/>
  <c r="F13" i="2"/>
  <c r="F14" i="2"/>
  <c r="F15" i="2"/>
  <c r="F16" i="2"/>
  <c r="F17" i="2"/>
  <c r="F18" i="2"/>
  <c r="F19" i="2"/>
  <c r="F20" i="2"/>
  <c r="F21" i="2"/>
  <c r="F22" i="2"/>
  <c r="F23" i="2"/>
  <c r="F24" i="2"/>
  <c r="F26" i="2"/>
  <c r="AG25" i="2"/>
  <c r="AJ25" i="2"/>
  <c r="AM25" i="2"/>
  <c r="AP7" i="2"/>
  <c r="AL7" i="2"/>
  <c r="AI7" i="2"/>
  <c r="AF7" i="2"/>
  <c r="AC7" i="2"/>
  <c r="Z7" i="2"/>
  <c r="W7" i="2"/>
  <c r="T7" i="2"/>
  <c r="Q7" i="2"/>
  <c r="N7" i="2"/>
  <c r="K7" i="2"/>
  <c r="H7" i="2"/>
  <c r="E7" i="2"/>
  <c r="AQ6" i="2"/>
  <c r="H6" i="2"/>
  <c r="K6" i="2"/>
  <c r="N6" i="2"/>
  <c r="Q6" i="2"/>
  <c r="T6" i="2"/>
  <c r="W6" i="2"/>
  <c r="Z6" i="2"/>
  <c r="AC6" i="2"/>
  <c r="AF6" i="2"/>
  <c r="AI6" i="2"/>
  <c r="AL6" i="2"/>
  <c r="AP6" i="2"/>
  <c r="AM6" i="2"/>
  <c r="AJ6" i="2"/>
  <c r="AG6" i="2"/>
  <c r="AD6" i="2"/>
  <c r="AA6" i="2"/>
  <c r="X6" i="2"/>
  <c r="U6" i="2"/>
  <c r="R6" i="2"/>
  <c r="O6" i="2"/>
  <c r="L6" i="2"/>
  <c r="I6" i="2"/>
  <c r="F6" i="2"/>
  <c r="AM6" i="1"/>
  <c r="AJ6" i="1"/>
  <c r="AG6" i="1"/>
  <c r="AD6" i="1"/>
  <c r="AA6" i="1"/>
  <c r="X6" i="1"/>
  <c r="U6" i="1"/>
  <c r="R6" i="1"/>
  <c r="O6" i="1"/>
  <c r="L6" i="1"/>
  <c r="F6" i="1"/>
  <c r="AP7" i="1"/>
  <c r="AL7" i="1"/>
  <c r="AI7" i="1"/>
  <c r="AF7" i="1"/>
  <c r="AC7" i="1"/>
  <c r="Z7" i="1"/>
  <c r="W7" i="1"/>
  <c r="T7" i="1"/>
  <c r="Q7" i="1"/>
  <c r="N7" i="1"/>
  <c r="K7" i="1"/>
  <c r="H7" i="1"/>
  <c r="E7" i="1"/>
  <c r="AQ6" i="1"/>
  <c r="H6" i="1"/>
  <c r="K6" i="1"/>
  <c r="N6" i="1"/>
  <c r="Q6" i="1"/>
  <c r="T6" i="1"/>
  <c r="W6" i="1"/>
  <c r="Z6" i="1"/>
  <c r="AC6" i="1"/>
  <c r="AF6" i="1"/>
  <c r="AI6" i="1"/>
  <c r="AL6" i="1"/>
  <c r="AP6" i="1"/>
  <c r="I6" i="1"/>
  <c r="H13" i="15"/>
  <c r="H14" i="15"/>
  <c r="AP14" i="15"/>
  <c r="H15" i="15"/>
  <c r="AP15" i="15"/>
  <c r="AQ14" i="15"/>
  <c r="AQ15" i="15"/>
  <c r="AQ13" i="15"/>
  <c r="C9" i="15"/>
  <c r="AP7" i="15"/>
  <c r="AL7" i="15"/>
  <c r="AI7" i="15"/>
  <c r="AF7" i="15"/>
  <c r="AC7" i="15"/>
  <c r="Z7" i="15"/>
  <c r="W7" i="15"/>
  <c r="T7" i="15"/>
  <c r="Q7" i="15"/>
  <c r="N7" i="15"/>
  <c r="K7" i="15"/>
  <c r="H17" i="15"/>
  <c r="H7" i="15"/>
  <c r="E7" i="15"/>
  <c r="AQ6" i="15"/>
  <c r="I6" i="15"/>
  <c r="H16" i="9"/>
  <c r="H23" i="9"/>
  <c r="H25" i="9"/>
  <c r="H36" i="9"/>
  <c r="H41" i="9"/>
  <c r="H43" i="9"/>
  <c r="H45" i="9"/>
  <c r="AP45" i="9"/>
  <c r="AQ45" i="9"/>
  <c r="I45" i="9"/>
  <c r="AP43" i="9"/>
  <c r="AQ43" i="9"/>
  <c r="I43" i="9"/>
  <c r="AP41" i="9"/>
  <c r="AQ41" i="9"/>
  <c r="I41" i="9"/>
  <c r="AP36" i="9"/>
  <c r="AQ36" i="9"/>
  <c r="I36" i="9"/>
  <c r="AP25" i="9"/>
  <c r="AQ25" i="9"/>
  <c r="I25" i="9"/>
  <c r="AP23" i="9"/>
  <c r="AQ23" i="9"/>
  <c r="I23" i="9"/>
  <c r="AP16" i="9"/>
  <c r="AQ16" i="9"/>
  <c r="I16" i="9"/>
</calcChain>
</file>

<file path=xl/comments1.xml><?xml version="1.0" encoding="utf-8"?>
<comments xmlns="http://schemas.openxmlformats.org/spreadsheetml/2006/main">
  <authors>
    <author>Christian Latour</author>
  </authors>
  <commentList>
    <comment ref="J14" authorId="0">
      <text>
        <r>
          <rPr>
            <b/>
            <sz val="9"/>
            <color indexed="81"/>
            <rFont val="Arial"/>
            <charset val="204"/>
          </rPr>
          <t>Christian Latour:</t>
        </r>
        <r>
          <rPr>
            <sz val="9"/>
            <color indexed="81"/>
            <rFont val="Arial"/>
            <charset val="204"/>
          </rPr>
          <t xml:space="preserve">
Fête du Canada</t>
        </r>
      </text>
    </comment>
    <comment ref="D15" authorId="0">
      <text>
        <r>
          <rPr>
            <b/>
            <sz val="9"/>
            <color indexed="81"/>
            <rFont val="Arial"/>
            <charset val="204"/>
          </rPr>
          <t>Christian Latour:
Jour de l’an</t>
        </r>
      </text>
    </comment>
    <comment ref="N15" authorId="0">
      <text>
        <r>
          <rPr>
            <b/>
            <sz val="9"/>
            <color indexed="81"/>
            <rFont val="Arial"/>
            <charset val="204"/>
          </rPr>
          <t>Christian Latour:</t>
        </r>
        <r>
          <rPr>
            <sz val="9"/>
            <color indexed="81"/>
            <rFont val="Arial"/>
            <charset val="204"/>
          </rPr>
          <t xml:space="preserve">
Changement d'heure</t>
        </r>
      </text>
    </comment>
    <comment ref="F16" authorId="0">
      <text>
        <r>
          <rPr>
            <b/>
            <sz val="9"/>
            <color indexed="81"/>
            <rFont val="Arial"/>
            <charset val="204"/>
          </rPr>
          <t>Christian Latour:</t>
        </r>
        <r>
          <rPr>
            <sz val="9"/>
            <color indexed="81"/>
            <rFont val="Arial"/>
            <charset val="204"/>
          </rPr>
          <t xml:space="preserve">
La semaine de relâche scolaire pour les élèves du primaire du Québec aura lieu du 6 au 10 mars.</t>
        </r>
      </text>
    </comment>
    <comment ref="L16" authorId="0">
      <text>
        <r>
          <rPr>
            <b/>
            <sz val="9"/>
            <color indexed="81"/>
            <rFont val="Arial"/>
            <charset val="204"/>
          </rPr>
          <t>Christian Latour:</t>
        </r>
        <r>
          <rPr>
            <sz val="9"/>
            <color indexed="81"/>
            <rFont val="Arial"/>
            <charset val="204"/>
          </rPr>
          <t xml:space="preserve">
Fête du travail</t>
        </r>
      </text>
    </comment>
    <comment ref="F18" authorId="0">
      <text>
        <r>
          <rPr>
            <b/>
            <sz val="9"/>
            <color indexed="81"/>
            <rFont val="Arial"/>
            <charset val="204"/>
          </rPr>
          <t>Christian Latour:</t>
        </r>
        <r>
          <rPr>
            <sz val="9"/>
            <color indexed="81"/>
            <rFont val="Arial"/>
            <charset val="204"/>
          </rPr>
          <t xml:space="preserve">
Journée internationale de la femme</t>
        </r>
      </text>
    </comment>
    <comment ref="F22" authorId="0">
      <text>
        <r>
          <rPr>
            <b/>
            <sz val="9"/>
            <color indexed="81"/>
            <rFont val="Arial"/>
            <charset val="204"/>
          </rPr>
          <t>Christian Latour:</t>
        </r>
        <r>
          <rPr>
            <sz val="9"/>
            <color indexed="81"/>
            <rFont val="Arial"/>
            <charset val="204"/>
          </rPr>
          <t xml:space="preserve">
Changement d'heure</t>
        </r>
      </text>
    </comment>
    <comment ref="H22" authorId="0">
      <text>
        <r>
          <rPr>
            <b/>
            <sz val="9"/>
            <color indexed="81"/>
            <rFont val="Arial"/>
            <charset val="204"/>
          </rPr>
          <t>Christian Latour:</t>
        </r>
        <r>
          <rPr>
            <sz val="9"/>
            <color indexed="81"/>
            <rFont val="Arial"/>
            <charset val="204"/>
          </rPr>
          <t xml:space="preserve">
Fête des mères</t>
        </r>
      </text>
    </comment>
    <comment ref="M23" authorId="0">
      <text>
        <r>
          <rPr>
            <b/>
            <sz val="9"/>
            <color indexed="81"/>
            <rFont val="Arial"/>
            <charset val="204"/>
          </rPr>
          <t>Christian Latour:</t>
        </r>
        <r>
          <rPr>
            <sz val="9"/>
            <color indexed="81"/>
            <rFont val="Arial"/>
            <charset val="204"/>
          </rPr>
          <t xml:space="preserve">
Action de grâce</t>
        </r>
      </text>
    </comment>
    <comment ref="E24" authorId="0">
      <text>
        <r>
          <rPr>
            <b/>
            <sz val="9"/>
            <color indexed="81"/>
            <rFont val="Arial"/>
            <charset val="204"/>
          </rPr>
          <t>Christian Latour:</t>
        </r>
        <r>
          <rPr>
            <sz val="9"/>
            <color indexed="81"/>
            <rFont val="Arial"/>
            <charset val="204"/>
          </rPr>
          <t xml:space="preserve">
La fête de la saint-Valentin</t>
        </r>
      </text>
    </comment>
    <comment ref="F27" authorId="0">
      <text>
        <r>
          <rPr>
            <b/>
            <sz val="9"/>
            <color indexed="81"/>
            <rFont val="Arial"/>
            <charset val="204"/>
          </rPr>
          <t>Christian Latour:</t>
        </r>
        <r>
          <rPr>
            <sz val="9"/>
            <color indexed="81"/>
            <rFont val="Arial"/>
            <charset val="204"/>
          </rPr>
          <t xml:space="preserve">
Saint-Patrick</t>
        </r>
      </text>
    </comment>
    <comment ref="G27" authorId="0">
      <text>
        <r>
          <rPr>
            <b/>
            <sz val="9"/>
            <color indexed="81"/>
            <rFont val="Arial"/>
            <charset val="204"/>
          </rPr>
          <t>Christian Latour:</t>
        </r>
        <r>
          <rPr>
            <sz val="9"/>
            <color indexed="81"/>
            <rFont val="Arial"/>
            <charset val="204"/>
          </rPr>
          <t xml:space="preserve">
Vendredi Saint</t>
        </r>
      </text>
    </comment>
    <comment ref="G29" authorId="0">
      <text>
        <r>
          <rPr>
            <b/>
            <sz val="9"/>
            <color indexed="81"/>
            <rFont val="Arial"/>
            <charset val="204"/>
          </rPr>
          <t>Christian Latour:</t>
        </r>
        <r>
          <rPr>
            <sz val="9"/>
            <color indexed="81"/>
            <rFont val="Arial"/>
            <charset val="204"/>
          </rPr>
          <t xml:space="preserve">
Pâques</t>
        </r>
      </text>
    </comment>
    <comment ref="I29" authorId="0">
      <text>
        <r>
          <rPr>
            <b/>
            <sz val="9"/>
            <color indexed="81"/>
            <rFont val="Arial"/>
            <charset val="204"/>
          </rPr>
          <t>Christian Latour:</t>
        </r>
        <r>
          <rPr>
            <sz val="9"/>
            <color indexed="81"/>
            <rFont val="Arial"/>
            <charset val="204"/>
          </rPr>
          <t xml:space="preserve">
Fête des Pères</t>
        </r>
      </text>
    </comment>
    <comment ref="F30" authorId="0">
      <text>
        <r>
          <rPr>
            <b/>
            <sz val="9"/>
            <color indexed="81"/>
            <rFont val="Arial"/>
            <charset val="204"/>
          </rPr>
          <t>Christian Latour:</t>
        </r>
        <r>
          <rPr>
            <sz val="9"/>
            <color indexed="81"/>
            <rFont val="Arial"/>
            <charset val="204"/>
          </rPr>
          <t xml:space="preserve">
Équinoxe du printemps</t>
        </r>
      </text>
    </comment>
    <comment ref="G30" authorId="0">
      <text>
        <r>
          <rPr>
            <b/>
            <sz val="9"/>
            <color indexed="81"/>
            <rFont val="Arial"/>
            <charset val="204"/>
          </rPr>
          <t>Christian Latour:</t>
        </r>
        <r>
          <rPr>
            <sz val="9"/>
            <color indexed="81"/>
            <rFont val="Arial"/>
            <charset val="204"/>
          </rPr>
          <t xml:space="preserve">
Lundi de Pâques</t>
        </r>
      </text>
    </comment>
    <comment ref="H30" authorId="0">
      <text>
        <r>
          <rPr>
            <b/>
            <sz val="9"/>
            <color indexed="81"/>
            <rFont val="Arial"/>
            <charset val="204"/>
          </rPr>
          <t>Christian Latour:</t>
        </r>
        <r>
          <rPr>
            <sz val="9"/>
            <color indexed="81"/>
            <rFont val="Arial"/>
            <charset val="204"/>
          </rPr>
          <t xml:space="preserve">
Journée nationale des patriotes</t>
        </r>
      </text>
    </comment>
    <comment ref="I31" authorId="0">
      <text>
        <r>
          <rPr>
            <b/>
            <sz val="9"/>
            <color indexed="81"/>
            <rFont val="Arial"/>
            <charset val="204"/>
          </rPr>
          <t>Christian Latour:</t>
        </r>
        <r>
          <rPr>
            <sz val="9"/>
            <color indexed="81"/>
            <rFont val="Arial"/>
            <charset val="204"/>
          </rPr>
          <t xml:space="preserve">
Solstice d’été</t>
        </r>
      </text>
    </comment>
    <comment ref="O33" authorId="0">
      <text>
        <r>
          <rPr>
            <b/>
            <sz val="9"/>
            <color indexed="81"/>
            <rFont val="Arial"/>
            <charset val="204"/>
          </rPr>
          <t>Christian Latour:</t>
        </r>
        <r>
          <rPr>
            <sz val="9"/>
            <color indexed="81"/>
            <rFont val="Arial"/>
            <charset val="204"/>
          </rPr>
          <t xml:space="preserve">
Solstice d’hiver</t>
        </r>
      </text>
    </comment>
    <comment ref="L34" authorId="0">
      <text>
        <r>
          <rPr>
            <b/>
            <sz val="9"/>
            <color indexed="81"/>
            <rFont val="Arial"/>
            <charset val="204"/>
          </rPr>
          <t>Christian Latour:</t>
        </r>
        <r>
          <rPr>
            <sz val="9"/>
            <color indexed="81"/>
            <rFont val="Arial"/>
            <charset val="204"/>
          </rPr>
          <t xml:space="preserve">
Équinoxe d’automne</t>
        </r>
      </text>
    </comment>
    <comment ref="I35" authorId="0">
      <text>
        <r>
          <rPr>
            <b/>
            <sz val="9"/>
            <color indexed="81"/>
            <rFont val="Arial"/>
            <charset val="204"/>
          </rPr>
          <t>Christian Latour:</t>
        </r>
        <r>
          <rPr>
            <sz val="9"/>
            <color indexed="81"/>
            <rFont val="Arial"/>
            <charset val="204"/>
          </rPr>
          <t xml:space="preserve">
Fête nationale du Québec</t>
        </r>
      </text>
    </comment>
    <comment ref="J36" authorId="0">
      <text>
        <r>
          <rPr>
            <b/>
            <sz val="9"/>
            <color indexed="81"/>
            <rFont val="Arial"/>
            <charset val="204"/>
          </rPr>
          <t>Christian Latour:</t>
        </r>
        <r>
          <rPr>
            <sz val="9"/>
            <color indexed="81"/>
            <rFont val="Arial"/>
            <charset val="204"/>
          </rPr>
          <t xml:space="preserve">
Les vacances de la construction se dérouleront quant à elles du dimanche 23 juillet au samedi 5 août.</t>
        </r>
      </text>
    </comment>
    <comment ref="O37" authorId="0">
      <text>
        <r>
          <rPr>
            <b/>
            <sz val="9"/>
            <color indexed="81"/>
            <rFont val="Arial"/>
            <charset val="204"/>
          </rPr>
          <t>Christian Latour:</t>
        </r>
        <r>
          <rPr>
            <sz val="9"/>
            <color indexed="81"/>
            <rFont val="Arial"/>
            <charset val="204"/>
          </rPr>
          <t xml:space="preserve">
Noël</t>
        </r>
      </text>
    </comment>
    <comment ref="O43" authorId="0">
      <text>
        <r>
          <rPr>
            <b/>
            <sz val="9"/>
            <color indexed="81"/>
            <rFont val="Arial"/>
            <charset val="204"/>
          </rPr>
          <t>Christian Latour:</t>
        </r>
        <r>
          <rPr>
            <sz val="9"/>
            <color indexed="81"/>
            <rFont val="Arial"/>
            <charset val="204"/>
          </rPr>
          <t xml:space="preserve">
Réveillon du Jour de l’An</t>
        </r>
      </text>
    </comment>
    <comment ref="M45" authorId="0">
      <text>
        <r>
          <rPr>
            <b/>
            <sz val="9"/>
            <color indexed="81"/>
            <rFont val="Arial"/>
            <charset val="204"/>
          </rPr>
          <t>Christian Latour:</t>
        </r>
        <r>
          <rPr>
            <sz val="9"/>
            <color indexed="81"/>
            <rFont val="Arial"/>
            <charset val="204"/>
          </rPr>
          <t xml:space="preserve">
Halloween</t>
        </r>
      </text>
    </comment>
  </commentList>
</comments>
</file>

<file path=xl/comments10.xml><?xml version="1.0" encoding="utf-8"?>
<comments xmlns="http://schemas.openxmlformats.org/spreadsheetml/2006/main">
  <authors>
    <author>Christian Latour</author>
  </authors>
  <commentList>
    <comment ref="C13" authorId="0">
      <text>
        <r>
          <rPr>
            <b/>
            <sz val="9"/>
            <color indexed="81"/>
            <rFont val="Arial"/>
            <charset val="204"/>
          </rPr>
          <t>Christian Latour:
7705 — Électricité
Montant payé pour l’utilisation de l’électricité.</t>
        </r>
      </text>
    </comment>
    <comment ref="C14" authorId="0">
      <text>
        <r>
          <rPr>
            <b/>
            <sz val="9"/>
            <color indexed="81"/>
            <rFont val="Arial"/>
            <charset val="204"/>
          </rPr>
          <t>Christian Latour:
7710 — Accessoires électriques
Montant payé pour le remplacement des ampoules, des néons ainsi que des autres petits accessoires électriques.</t>
        </r>
      </text>
    </comment>
    <comment ref="C15" authorId="0">
      <text>
        <r>
          <rPr>
            <b/>
            <sz val="9"/>
            <color indexed="81"/>
            <rFont val="Arial"/>
            <charset val="204"/>
          </rPr>
          <t>Christian Latour:
715 — Eau et glace
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text>
        <r>
          <rPr>
            <b/>
            <sz val="9"/>
            <color indexed="81"/>
            <rFont val="Arial"/>
            <charset val="204"/>
          </rPr>
          <t>Christian Latour:
7720 — Enlèvement des ordures
Montant payé pour la gestion et l’enlèvement des ordures incluant le coût de location d’un contenant à ordure, le coût de location d’un incinérateur, etc.</t>
        </r>
        <r>
          <rPr>
            <sz val="9"/>
            <color indexed="81"/>
            <rFont val="Arial"/>
            <charset val="204"/>
          </rPr>
          <t xml:space="preserve">
</t>
        </r>
      </text>
    </comment>
    <comment ref="C17" authorId="0">
      <text>
        <r>
          <rPr>
            <b/>
            <sz val="9"/>
            <color indexed="81"/>
            <rFont val="Arial"/>
            <charset val="204"/>
          </rPr>
          <t>Christian Latour:
7725 — Autres énergies
Montant payé pour l’utilisation des autres énergies incluant les coûts reliés à l’utilisation du gaz ou de l’huile.</t>
        </r>
      </text>
    </comment>
    <comment ref="C18" authorId="0">
      <text>
        <r>
          <rPr>
            <b/>
            <sz val="9"/>
            <color indexed="81"/>
            <rFont val="Arial"/>
            <charset val="204"/>
          </rPr>
          <t>Christian Latour:
7730 — Fournitures de mécanique et d’électricité
Montant payé pour l’utilisation des huiles, fusibles, graisses, solvants et petits outils utilisés pour les opérations de maintenance, et, etc.</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text>
        <r>
          <rPr>
            <b/>
            <sz val="9"/>
            <color indexed="81"/>
            <rFont val="Arial"/>
            <charset val="204"/>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text>
        <r>
          <rPr>
            <b/>
            <sz val="9"/>
            <color indexed="81"/>
            <rFont val="Arial"/>
            <charset val="204"/>
          </rPr>
          <t>Christian Latour:</t>
        </r>
        <r>
          <rPr>
            <sz val="9"/>
            <color indexed="81"/>
            <rFont val="Arial"/>
            <charset val="204"/>
          </rPr>
          <t xml:space="preserve">
</t>
        </r>
        <r>
          <rPr>
            <b/>
            <sz val="9"/>
            <color indexed="81"/>
            <rFont val="Arial"/>
            <charset val="204"/>
          </rPr>
          <t>7799 — Autres coûts associés aux services publics
Autres montants payés pour les services publics qui n’est pas comptabilisé dans l’un des comptes précédents.</t>
        </r>
      </text>
    </comment>
    <comment ref="C23" authorId="0">
      <text>
        <r>
          <rPr>
            <b/>
            <sz val="10"/>
            <color indexed="81"/>
            <rFont val="Arial"/>
          </rPr>
          <t xml:space="preserve">
Christian Latour
7700 — Services publics
Il s’agit du compte de contrôle dans lequel on additionne le total des coûts de la catégorie services publics.</t>
        </r>
      </text>
    </comment>
  </commentList>
</comments>
</file>

<file path=xl/comments11.xml><?xml version="1.0" encoding="utf-8"?>
<comments xmlns="http://schemas.openxmlformats.org/spreadsheetml/2006/main">
  <authors>
    <author>Christian Latour</author>
  </authors>
  <commentList>
    <comment ref="C13" authorId="0">
      <text>
        <r>
          <rPr>
            <b/>
            <sz val="9"/>
            <color indexed="81"/>
            <rFont val="Arial"/>
            <charset val="204"/>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text>
        <r>
          <rPr>
            <b/>
            <sz val="9"/>
            <color indexed="81"/>
            <rFont val="Arial"/>
            <charset val="204"/>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text>
        <r>
          <rPr>
            <b/>
            <sz val="9"/>
            <color indexed="81"/>
            <rFont val="Arial"/>
            <charset val="204"/>
          </rPr>
          <t>Christian Latour :
7815 - Poste et messagerie
Montant payé pour les frais de timbres, de poste et de messagerie qui ne sont pas reliés aux activités de marketing.</t>
        </r>
      </text>
    </comment>
    <comment ref="C16" authorId="0">
      <text>
        <r>
          <rPr>
            <b/>
            <sz val="9"/>
            <color indexed="81"/>
            <rFont val="Arial"/>
            <charset val="204"/>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text>
        <r>
          <rPr>
            <b/>
            <sz val="9"/>
            <color indexed="81"/>
            <rFont val="Arial"/>
            <charset val="204"/>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text>
        <r>
          <rPr>
            <b/>
            <sz val="9"/>
            <color indexed="81"/>
            <rFont val="Arial"/>
            <charset val="204"/>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text>
        <r>
          <rPr>
            <b/>
            <sz val="9"/>
            <color indexed="81"/>
            <rFont val="Arial"/>
            <charset val="204"/>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text>
        <r>
          <rPr>
            <b/>
            <sz val="9"/>
            <color indexed="81"/>
            <rFont val="Arial"/>
            <charset val="204"/>
          </rPr>
          <t>Christian Latour :
7840 - Frais d’escompte sur les cartes de crédit
Montant payé aux compagnies émettrices de cartes de crédit pour la gestion et le remboursement des transactions effectuées par carte de crédit.</t>
        </r>
      </text>
    </comment>
    <comment ref="C21" authorId="0">
      <text>
        <r>
          <rPr>
            <b/>
            <sz val="9"/>
            <color indexed="81"/>
            <rFont val="Arial"/>
            <charset val="204"/>
          </rPr>
          <t xml:space="preserve">Christian Latour :
7845 - Provision pour mauvaises créances
Montant payé pour le recouvrement de mauvaises créances.
</t>
        </r>
      </text>
    </comment>
    <comment ref="C22" authorId="0">
      <text>
        <r>
          <rPr>
            <b/>
            <sz val="9"/>
            <color indexed="81"/>
            <rFont val="Arial"/>
            <charset val="204"/>
          </rPr>
          <t xml:space="preserve">Christian Latour :
7850 - Déficit et surplus de caisse
Montant reçu en trop ou en moins compte tenu des transactions réellement réalisées par l’entreprise.
</t>
        </r>
      </text>
    </comment>
    <comment ref="C23" authorId="0">
      <text>
        <r>
          <rPr>
            <b/>
            <sz val="9"/>
            <color indexed="81"/>
            <rFont val="Arial"/>
            <charset val="204"/>
          </rPr>
          <t>Christian Latour :
7855 - Honoraires professionnels
Montant payé pour les services professionnels des comptables, avocats, notaires, ingénieurs, consultants, et, etc. Les honoraires encourus pour le recouvrement des mauvaises créances doivent être toutefois comptabilisés dans le compte 7845.</t>
        </r>
      </text>
    </comment>
    <comment ref="C24" authorId="0">
      <text>
        <r>
          <rPr>
            <b/>
            <sz val="9"/>
            <color indexed="81"/>
            <rFont val="Arial"/>
            <charset val="204"/>
          </rPr>
          <t>Christian Latour :
7860 - Services de protection/sécurité
Montant payé pour assurer la protection de l’établissement (garde de sécurité, système d’alarme contre le feu et le vol, collecte des dépôts par camion blindé, et, etc.).</t>
        </r>
      </text>
    </comment>
    <comment ref="C25" authorId="0">
      <text>
        <r>
          <rPr>
            <b/>
            <sz val="9"/>
            <color indexed="81"/>
            <rFont val="Arial"/>
            <charset val="204"/>
          </rPr>
          <t>Christian Latour :
7865 - Intérêts et frais bancaires
Montant payé pour les intérêts et autres services bancaires tels que la location d’un coffre à la banque, et, etc.</t>
        </r>
      </text>
    </comment>
    <comment ref="C26" authorId="0">
      <text>
        <r>
          <rPr>
            <b/>
            <sz val="9"/>
            <color indexed="81"/>
            <rFont val="Arial"/>
            <charset val="204"/>
          </rPr>
          <t>Christian Latour :
7880 - Redevances/droits de franchise
Montant payé à un franchiseur en contrepartie des différents services offerts par celui-ci.</t>
        </r>
      </text>
    </comment>
    <comment ref="C27" authorId="0">
      <text>
        <r>
          <rPr>
            <b/>
            <sz val="9"/>
            <color indexed="81"/>
            <rFont val="Arial"/>
            <charset val="204"/>
          </rPr>
          <t>Christian Latour :
7899 - Autres
Autre montant payé afin d’assurer l’administration d’une entreprise de restauration alimentaire et qui ne peut pas être directement comptabilisé dans les comptes précédents.</t>
        </r>
      </text>
    </comment>
    <comment ref="C29" authorId="0">
      <text>
        <r>
          <rPr>
            <b/>
            <sz val="10"/>
            <color indexed="81"/>
            <rFont val="Arial"/>
          </rPr>
          <t xml:space="preserve">
Christian Latour
7800 - Administration &amp; autres frais généraux
Il s’agit du compte de contrôle dans lequel on additionne le total des coûts d’administration &amp; autres frais généraux.</t>
        </r>
      </text>
    </comment>
  </commentList>
</comments>
</file>

<file path=xl/comments12.xml><?xml version="1.0" encoding="utf-8"?>
<comments xmlns="http://schemas.openxmlformats.org/spreadsheetml/2006/main">
  <authors>
    <author>Christian Latour</author>
  </authors>
  <commentList>
    <comment ref="C13" authorId="0">
      <text>
        <r>
          <rPr>
            <b/>
            <sz val="9"/>
            <color indexed="81"/>
            <rFont val="Arial"/>
            <charset val="204"/>
          </rPr>
          <t>Christian Latour :
7902 — Ameublements et agencements
Montant payé pour assurer l’entretien et les réparations de l’ameublement.</t>
        </r>
      </text>
    </comment>
    <comment ref="C14" authorId="0">
      <text>
        <r>
          <rPr>
            <b/>
            <sz val="9"/>
            <color indexed="81"/>
            <rFont val="Arial"/>
            <charset val="204"/>
          </rPr>
          <t>Christian Latour :
7904 — Équipement de cuisine
Montant payé pour assurer l’entretien et les réparations des équipements de cuisine.</t>
        </r>
      </text>
    </comment>
    <comment ref="C15" authorId="0">
      <text>
        <r>
          <rPr>
            <b/>
            <sz val="9"/>
            <color indexed="81"/>
            <rFont val="Arial"/>
            <charset val="204"/>
          </rPr>
          <t>Christian Latour :
7906 — Équipement de bureau
Montant payé pour assurer l’entretien et les réparations des équipements de bureau.</t>
        </r>
      </text>
    </comment>
    <comment ref="C16" authorId="0">
      <text>
        <r>
          <rPr>
            <b/>
            <sz val="9"/>
            <color indexed="81"/>
            <rFont val="Arial"/>
            <charset val="204"/>
          </rPr>
          <t>Christian Latour :
7908 — Réfrigération
Montant payé pour assurer l’entretien et les réparations des équipements de réfrigération.</t>
        </r>
      </text>
    </comment>
    <comment ref="C17" authorId="0">
      <text>
        <r>
          <rPr>
            <b/>
            <sz val="9"/>
            <color indexed="81"/>
            <rFont val="Arial"/>
            <charset val="204"/>
          </rPr>
          <t>Christian Latour :
7910 — Air climatisé
Montant payé pour assurer l’entretien et les réparations des équipements de climatisation.</t>
        </r>
      </text>
    </comment>
    <comment ref="C18" authorId="0">
      <text>
        <r>
          <rPr>
            <b/>
            <sz val="9"/>
            <color indexed="81"/>
            <rFont val="Arial"/>
            <charset val="204"/>
          </rPr>
          <t>Christian Latour :
7912 — Plomberie et chauffage
Montant payé pour assurer l’entretien et les réparations des installations de plomberie et de chauffage.</t>
        </r>
      </text>
    </comment>
    <comment ref="C19" authorId="0">
      <text>
        <r>
          <rPr>
            <b/>
            <sz val="9"/>
            <color indexed="81"/>
            <rFont val="Arial"/>
            <charset val="204"/>
          </rPr>
          <t>Christian Latour :
7914 — Électricité et mécanique
Montant payé pour assurer l’entretien et les réparations des systèmes électriques et mécaniques tels que les ascenseurs et les monte-charges, et, etc.</t>
        </r>
      </text>
    </comment>
    <comment ref="C20" authorId="0">
      <text>
        <r>
          <rPr>
            <b/>
            <sz val="9"/>
            <color indexed="81"/>
            <rFont val="Arial"/>
            <charset val="204"/>
          </rPr>
          <t>Christian Latour :
7916 — Plancher et tapis
Montant payé pour assurer l’entretien et les réparations des planchers et couvre-planchers.</t>
        </r>
      </text>
    </comment>
    <comment ref="C21" authorId="0">
      <text>
        <r>
          <rPr>
            <b/>
            <sz val="9"/>
            <color indexed="81"/>
            <rFont val="Arial"/>
            <charset val="204"/>
          </rPr>
          <t xml:space="preserve">Christian Latour :
7918 — Immeuble/bâtiment
Montant payé pour assurer l’entretien et les réparations de l’immeuble.
</t>
        </r>
      </text>
    </comment>
    <comment ref="C22" authorId="0">
      <text>
        <r>
          <rPr>
            <b/>
            <sz val="9"/>
            <color indexed="81"/>
            <rFont val="Arial"/>
            <charset val="204"/>
          </rPr>
          <t>Christian Latour :
7920 — Stationnement
Montant payé pour assurer l’entretien et les réparations des stationnements.</t>
        </r>
      </text>
    </comment>
    <comment ref="C23" authorId="0">
      <text>
        <r>
          <rPr>
            <b/>
            <sz val="9"/>
            <color indexed="81"/>
            <rFont val="Arial"/>
            <charset val="204"/>
          </rPr>
          <t>Christian Latour :
7922 — Terrassement et entretien des terrassements
Montant payé pour le terrassement et l’entretien des terrassements.</t>
        </r>
      </text>
    </comment>
    <comment ref="C24" authorId="0">
      <text>
        <r>
          <rPr>
            <b/>
            <sz val="9"/>
            <color indexed="81"/>
            <rFont val="Arial"/>
            <charset val="204"/>
          </rPr>
          <t>Christian Latour :
7924 — Altération immobilière/bâtiment
Montant payé dans le but d’apporter des modifications au bâtiment par exemple l’ajout d’une rampe pour handicapés.</t>
        </r>
      </text>
    </comment>
    <comment ref="C25" authorId="0">
      <text>
        <r>
          <rPr>
            <b/>
            <sz val="9"/>
            <color indexed="81"/>
            <rFont val="Arial"/>
            <charset val="204"/>
          </rPr>
          <t xml:space="preserve">Christian Latour :
7928 — Peinture, recouvrement et décoration
Montant payé pour assurer l’entretien des murs et plafonds (peinture, plâtre, stuco, et, etc.).
</t>
        </r>
      </text>
    </comment>
    <comment ref="C26" authorId="0">
      <text>
        <r>
          <rPr>
            <b/>
            <sz val="9"/>
            <color indexed="81"/>
            <rFont val="Arial"/>
            <charset val="204"/>
          </rPr>
          <t xml:space="preserve">Christian Latour :
7990 — Contrat de service d’entretien
Montant payé pour les contrats d’entretien des ascenseurs, enseignes lumineuses, autres équipements, et, etc.
</t>
        </r>
      </text>
    </comment>
    <comment ref="C27" authorId="0">
      <text>
        <r>
          <rPr>
            <b/>
            <sz val="9"/>
            <color indexed="81"/>
            <rFont val="Arial"/>
            <charset val="204"/>
          </rPr>
          <t>Christian Latour :
7996 - Matériel roulant
Montant payé pour assurer l’entretien et les réparations des voitures, camions et autres engins roulants utilisés par l’entreprise.</t>
        </r>
      </text>
    </comment>
    <comment ref="C28" authorId="0">
      <text>
        <r>
          <rPr>
            <b/>
            <sz val="9"/>
            <color indexed="81"/>
            <rFont val="Arial"/>
            <charset val="204"/>
          </rPr>
          <t>Christian Latour :
7998 — Équipements et fournitures
Montant payé notamment pour assurer l’entretien et les réparations des rideaux, draperies, tapisseries, et, etc.</t>
        </r>
      </text>
    </comment>
    <comment ref="C29" authorId="0">
      <text>
        <r>
          <rPr>
            <b/>
            <sz val="9"/>
            <color indexed="81"/>
            <rFont val="Arial"/>
            <charset val="204"/>
          </rPr>
          <t>Christian Latour :
7999 — Autres
Autres montants payés pour l’entretien et les réparations et qui ne sont pas comptabilisés dans l’un des comptes précédents.</t>
        </r>
      </text>
    </comment>
    <comment ref="C31" authorId="0">
      <text>
        <r>
          <rPr>
            <b/>
            <sz val="10"/>
            <color indexed="81"/>
            <rFont val="Arial"/>
          </rPr>
          <t xml:space="preserve">
Christian Latour
7900 — Entretien et réparations
Il s’agit du compte de contrôle dans lequel on additionne le total des coûts entretien et réparation.</t>
        </r>
      </text>
    </comment>
  </commentList>
</comments>
</file>

<file path=xl/comments13.xml><?xml version="1.0" encoding="utf-8"?>
<comments xmlns="http://schemas.openxmlformats.org/spreadsheetml/2006/main">
  <authors>
    <author>Christian Latour</author>
  </authors>
  <commentList>
    <comment ref="C24"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14.xml><?xml version="1.0" encoding="utf-8"?>
<comments xmlns="http://schemas.openxmlformats.org/spreadsheetml/2006/main">
  <authors>
    <author>Christian Latour</author>
  </authors>
  <commentList>
    <comment ref="C24"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2.xml><?xml version="1.0" encoding="utf-8"?>
<comments xmlns="http://schemas.openxmlformats.org/spreadsheetml/2006/main">
  <authors>
    <author>Christian Latour</author>
  </authors>
  <commentList>
    <comment ref="C24"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3.xml><?xml version="1.0" encoding="utf-8"?>
<comments xmlns="http://schemas.openxmlformats.org/spreadsheetml/2006/main">
  <authors>
    <author>Christian Latour</author>
  </authors>
  <commentList>
    <comment ref="C24"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4.xml><?xml version="1.0" encoding="utf-8"?>
<comments xmlns="http://schemas.openxmlformats.org/spreadsheetml/2006/main">
  <authors>
    <author>Christian Latour</author>
  </authors>
  <commentList>
    <comment ref="C24"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5.xml><?xml version="1.0" encoding="utf-8"?>
<comments xmlns="http://schemas.openxmlformats.org/spreadsheetml/2006/main">
  <authors>
    <author>Christian Latour</author>
  </authors>
  <commentList>
    <comment ref="C13" authorId="0">
      <text>
        <r>
          <rPr>
            <b/>
            <sz val="9"/>
            <color indexed="81"/>
            <rFont val="Arial"/>
            <charset val="204"/>
          </rPr>
          <t>Christian Latour:</t>
        </r>
        <r>
          <rPr>
            <sz val="9"/>
            <color indexed="81"/>
            <rFont val="Arial"/>
            <charset val="204"/>
          </rPr>
          <t xml:space="preserve">
</t>
        </r>
        <r>
          <rPr>
            <b/>
            <sz val="9"/>
            <color indexed="81"/>
            <rFont val="Arial"/>
            <charset val="204"/>
          </rPr>
          <t>7300 - Coût d’occupation
Il s’agit du compte de contrôle dans lequel on additionne le total des coûts d’occupation.</t>
        </r>
      </text>
    </comment>
    <comment ref="C14" authorId="0">
      <text>
        <r>
          <rPr>
            <b/>
            <sz val="9"/>
            <color indexed="81"/>
            <rFont val="Arial"/>
            <charset val="204"/>
          </rPr>
          <t>Christian Latour:</t>
        </r>
        <r>
          <rPr>
            <sz val="9"/>
            <color indexed="81"/>
            <rFont val="Arial"/>
            <charset val="204"/>
          </rPr>
          <t xml:space="preserve">
</t>
        </r>
        <r>
          <rPr>
            <b/>
            <sz val="9"/>
            <color indexed="81"/>
            <rFont val="Arial"/>
            <charset val="204"/>
          </rPr>
          <t>7400 — Coût direct d’exploitation
Il s’agit du compte de contrôle dans lequel on additionne le total des coûts directs d’exploitation.</t>
        </r>
      </text>
    </comment>
    <comment ref="C15" authorId="0">
      <text>
        <r>
          <rPr>
            <b/>
            <sz val="9"/>
            <color indexed="81"/>
            <rFont val="Arial"/>
            <charset val="204"/>
          </rPr>
          <t>Christian Latour:</t>
        </r>
        <r>
          <rPr>
            <sz val="9"/>
            <color indexed="81"/>
            <rFont val="Arial"/>
            <charset val="204"/>
          </rPr>
          <t xml:space="preserve">
</t>
        </r>
        <r>
          <rPr>
            <b/>
            <sz val="9"/>
            <color indexed="81"/>
            <rFont val="Arial"/>
            <charset val="204"/>
          </rPr>
          <t>7500 — Musique &amp; Divertissement
Il s’agit du compte de contrôle dans lequel on additionne le total des coûts de la catégorie Musique &amp; Divertissement.</t>
        </r>
      </text>
    </comment>
    <comment ref="C16" authorId="0">
      <text>
        <r>
          <rPr>
            <b/>
            <sz val="9"/>
            <color indexed="81"/>
            <rFont val="Arial"/>
            <charset val="204"/>
          </rPr>
          <t>Christian Latour:</t>
        </r>
        <r>
          <rPr>
            <sz val="9"/>
            <color indexed="81"/>
            <rFont val="Arial"/>
            <charset val="204"/>
          </rPr>
          <t xml:space="preserve">
</t>
        </r>
        <r>
          <rPr>
            <b/>
            <sz val="9"/>
            <color indexed="81"/>
            <rFont val="Arial"/>
            <charset val="204"/>
          </rPr>
          <t>7600 — Marketing &amp; Communication marketing
Il s’agit du compte de contrôle dans lequel on additionne le total des coûts encourus pour l’ensemble des activités relatif au marketing et à la communication marketing.</t>
        </r>
      </text>
    </comment>
    <comment ref="C17" authorId="0">
      <text>
        <r>
          <rPr>
            <b/>
            <sz val="9"/>
            <color indexed="81"/>
            <rFont val="Arial"/>
            <charset val="204"/>
          </rPr>
          <t>Christian Latour:</t>
        </r>
        <r>
          <rPr>
            <sz val="9"/>
            <color indexed="81"/>
            <rFont val="Arial"/>
            <charset val="204"/>
          </rPr>
          <t xml:space="preserve">
</t>
        </r>
        <r>
          <rPr>
            <b/>
            <sz val="9"/>
            <color indexed="81"/>
            <rFont val="Arial"/>
            <charset val="204"/>
          </rPr>
          <t>7700 — Services publics
Il s’agit du compte de contrôle dans lequel on additionne le total des coûts de la catégorie services publics.</t>
        </r>
      </text>
    </comment>
    <comment ref="C18" authorId="0">
      <text>
        <r>
          <rPr>
            <b/>
            <sz val="9"/>
            <color indexed="81"/>
            <rFont val="Arial"/>
            <charset val="204"/>
          </rPr>
          <t>Christian Latour:</t>
        </r>
        <r>
          <rPr>
            <sz val="9"/>
            <color indexed="81"/>
            <rFont val="Arial"/>
            <charset val="204"/>
          </rPr>
          <t xml:space="preserve">
</t>
        </r>
        <r>
          <rPr>
            <b/>
            <sz val="9"/>
            <color indexed="81"/>
            <rFont val="Arial"/>
            <charset val="204"/>
          </rPr>
          <t>7800 - Administration &amp; Frais généraux
Il s’agit du compte de contrôle dans lequel on additionne le total des coûts d’administration &amp; autres frais généraux.</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7900 — Entretien et réparations
Il s’agit du compte de contrôle dans lequel on additionne le total des coûts entretien et réparations.</t>
        </r>
      </text>
    </comment>
    <comment ref="C21" authorId="0">
      <text>
        <r>
          <rPr>
            <b/>
            <sz val="9"/>
            <color indexed="81"/>
            <rFont val="Arial"/>
            <charset val="204"/>
          </rPr>
          <t xml:space="preserve">Christian Latour:
Il s'agit du compte dans lequel on additionne le total des coûts d'exploitation. </t>
        </r>
      </text>
    </comment>
  </commentList>
</comments>
</file>

<file path=xl/comments6.xml><?xml version="1.0" encoding="utf-8"?>
<comments xmlns="http://schemas.openxmlformats.org/spreadsheetml/2006/main">
  <authors>
    <author>Christian Latour</author>
  </authors>
  <commentList>
    <comment ref="C13" authorId="0">
      <text>
        <r>
          <rPr>
            <b/>
            <sz val="9"/>
            <color indexed="81"/>
            <rFont val="Arial"/>
            <charset val="204"/>
          </rPr>
          <t>Christian Latour :
7305 — Loyer minimum fixe
Montant fixe payé au propriétaire du bâtiment pour occuper les lieux.</t>
        </r>
      </text>
    </comment>
    <comment ref="C14" authorId="0">
      <text>
        <r>
          <rPr>
            <b/>
            <sz val="9"/>
            <color indexed="81"/>
            <rFont val="Arial"/>
            <charset val="204"/>
          </rPr>
          <t>Christian Latour :
7310 — Loyer - Variable
Pourcentage de votre chiffre d’affaires que vous devez payer au propriétaire du bâtiment pour occuper les lieux.</t>
        </r>
      </text>
    </comment>
    <comment ref="C15" authorId="0">
      <text>
        <r>
          <rPr>
            <b/>
            <sz val="9"/>
            <color indexed="81"/>
            <rFont val="Arial"/>
            <charset val="204"/>
          </rPr>
          <t>Christian Latour :
7315 — Location - Terrain
Montant payé au propriétaire pour la location du terrain sur lequel est installé le bâtiment dans lequel vous exploitez votre restaurant.</t>
        </r>
      </text>
    </comment>
    <comment ref="C16" authorId="0">
      <text>
        <r>
          <rPr>
            <b/>
            <sz val="9"/>
            <color indexed="81"/>
            <rFont val="Arial"/>
            <charset val="204"/>
          </rPr>
          <t>Christian Latour :
7320 — Location d’équipement
Montant payé au propriétaire pour l’utilisation de certains équipements incorporés au bâtiment.</t>
        </r>
      </text>
    </comment>
    <comment ref="C17" authorId="0">
      <text>
        <r>
          <rPr>
            <b/>
            <sz val="9"/>
            <color indexed="81"/>
            <rFont val="Arial"/>
            <charset val="204"/>
          </rPr>
          <t>Christian Latour :
7325 — Taxes foncières
Montant payé pour les taxes foncières.</t>
        </r>
      </text>
    </comment>
    <comment ref="C18" authorId="0">
      <text>
        <r>
          <rPr>
            <b/>
            <sz val="9"/>
            <color indexed="81"/>
            <rFont val="Arial"/>
            <charset val="204"/>
          </rPr>
          <t>Christian Latour :
7330 — Taxes pour l’usage de la propriété
Montant payé pour les taxes d’usage de la propriété (eau, ordures, etc.).</t>
        </r>
      </text>
    </comment>
    <comment ref="C19" authorId="0">
      <text>
        <r>
          <rPr>
            <b/>
            <sz val="9"/>
            <color indexed="81"/>
            <rFont val="Arial"/>
            <charset val="204"/>
          </rPr>
          <t>Christian Latour :
7335 — Autres taxes municipales
Montant payé pour les autres taxes municipales.</t>
        </r>
      </text>
    </comment>
    <comment ref="C20" authorId="0">
      <text>
        <r>
          <rPr>
            <b/>
            <sz val="9"/>
            <color indexed="81"/>
            <rFont val="Arial"/>
            <charset val="204"/>
          </rPr>
          <t>Christian Latour :
7340 — Redevance ou droit d’occupation 
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text>
        <r>
          <rPr>
            <b/>
            <sz val="9"/>
            <color indexed="81"/>
            <rFont val="Arial"/>
            <charset val="204"/>
          </rPr>
          <t>Christian Latour :
7345 — Contribution régulière et occasionnelle pour la gestion et la maintenance de votre copropriété 
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text>
        <r>
          <rPr>
            <b/>
            <sz val="9"/>
            <color indexed="81"/>
            <rFont val="Arial"/>
            <charset val="204"/>
          </rPr>
          <t>Christian Latour :
7350 — Association ou frais d’adhésion 
Ce compte est utilisé si vous devez payer des frais d’adhésion obligatoires à une association de marchand. C’est souvent le cas, par exemple, dans les centres commerciaux.</t>
        </r>
      </text>
    </comment>
    <comment ref="C23" authorId="0">
      <text>
        <r>
          <rPr>
            <b/>
            <sz val="9"/>
            <color indexed="81"/>
            <rFont val="Arial"/>
            <charset val="204"/>
          </rPr>
          <t>Christian Latour :
7360 — Assurances — Bâtiment et contenu
Montant payé pour la couverture d’assurance du bâtiment dans lequel vous exploitez votre restaurant ainsi que pour l’assurance de son contenu.</t>
        </r>
      </text>
    </comment>
    <comment ref="C24" authorId="0">
      <text>
        <r>
          <rPr>
            <b/>
            <sz val="9"/>
            <color indexed="81"/>
            <rFont val="Arial"/>
            <charset val="204"/>
          </rPr>
          <t>Christian Latour :
7399 — Autres coûts d’occupation
Autres montants payés pour l’occupation de votre espace de restaurant et qui n’est pas comptabilisé dans l’un des comptes précédents.</t>
        </r>
      </text>
    </comment>
    <comment ref="C26" authorId="0">
      <text>
        <r>
          <rPr>
            <sz val="10"/>
            <rFont val="Arial"/>
            <charset val="204"/>
          </rPr>
          <t xml:space="preserve">Christian Latour :
7300 — Coût d’occupation
Il s’agit du compte de contrôle dans lequel on additionne le total des coûts d’occupation.
</t>
        </r>
      </text>
    </comment>
  </commentList>
</comments>
</file>

<file path=xl/comments7.xml><?xml version="1.0" encoding="utf-8"?>
<comments xmlns="http://schemas.openxmlformats.org/spreadsheetml/2006/main">
  <authors>
    <author>Christian Latour</author>
  </authors>
  <commentList>
    <comment ref="C13" authorId="0">
      <text>
        <r>
          <rPr>
            <b/>
            <sz val="9"/>
            <color indexed="81"/>
            <rFont val="Arial"/>
            <charset val="204"/>
          </rPr>
          <t>Christian Latour :
7402 — Uniformes
Montant dépensé pour l’achat de tabliers, de blouses, de casquettes, de costumes, de sarraus, de gants, de tailleurs, de cravates, de pantalons, de filets à cheveux, de souliers, d’insignes, et, etc.</t>
        </r>
      </text>
    </comment>
    <comment ref="C14" authorId="0">
      <text>
        <r>
          <rPr>
            <b/>
            <sz val="9"/>
            <color indexed="81"/>
            <rFont val="Arial"/>
            <charset val="204"/>
          </rPr>
          <t>Christian Latour :
7404 — Buanderie et nettoyage à sec
Montant dépensé pour le nettoyage des tissus : uniformes, linges, nappes, serviettes de table, rideaux et tout autre article en tissu.</t>
        </r>
      </text>
    </comment>
    <comment ref="C15" authorId="0">
      <text>
        <r>
          <rPr>
            <b/>
            <sz val="9"/>
            <color indexed="81"/>
            <rFont val="Arial"/>
            <charset val="204"/>
          </rPr>
          <t>Christian Latour :
7406 — Location - Lingerie/tissus
Montant dépensé pour la location de la lingerie : linges, nappes, serviettes de table, rideaux et tout autre article en tissu excluant ce qui entre dans la catégorie « Uniformes ».</t>
        </r>
      </text>
    </comment>
    <comment ref="C16" authorId="0">
      <text>
        <r>
          <rPr>
            <b/>
            <sz val="9"/>
            <color indexed="81"/>
            <rFont val="Arial"/>
            <charset val="204"/>
          </rPr>
          <t>Christian Latour :
7408 — Achats - Lingerie/tissus
Montant dépensé pour l’achat de lingerie : linges, nappes, serviettes de table, rideaux et tout autre article en tissu excluant ce qui entre dans la catégorie « Uniformes ».</t>
        </r>
      </text>
    </comment>
    <comment ref="C17" authorId="0">
      <text>
        <r>
          <rPr>
            <b/>
            <sz val="9"/>
            <color indexed="81"/>
            <rFont val="Arial"/>
            <charset val="204"/>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text>
        <r>
          <rPr>
            <b/>
            <sz val="9"/>
            <color indexed="81"/>
            <rFont val="Arial"/>
            <charset val="204"/>
          </rPr>
          <t>Christian Latour :
7412 — Accessoires de service
Montant dépensé pour l’achat de couteaux, de fourchettes, de cuillères, de louches, etc.</t>
        </r>
      </text>
    </comment>
    <comment ref="C19" authorId="0">
      <text>
        <r>
          <rPr>
            <b/>
            <sz val="9"/>
            <color indexed="81"/>
            <rFont val="Arial"/>
            <charset val="204"/>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text>
        <r>
          <rPr>
            <b/>
            <sz val="9"/>
            <color indexed="81"/>
            <rFont val="Arial"/>
            <charset val="204"/>
          </rPr>
          <t>Christian Latour :
7416 — Dépenses véhicules (livraison)
Ensemble des dépenses encourues pour les véhicules de livraison et pour la location de véhicules, s’il y a lieu.</t>
        </r>
      </text>
    </comment>
    <comment ref="C21" authorId="0">
      <text>
        <r>
          <rPr>
            <b/>
            <sz val="9"/>
            <color indexed="81"/>
            <rFont val="Arial"/>
            <charset val="204"/>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text>
        <r>
          <rPr>
            <b/>
            <sz val="9"/>
            <color indexed="81"/>
            <rFont val="Arial"/>
            <charset val="204"/>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text>
        <r>
          <rPr>
            <b/>
            <sz val="9"/>
            <color indexed="81"/>
            <rFont val="Arial"/>
            <charset val="204"/>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text>
        <r>
          <rPr>
            <b/>
            <sz val="9"/>
            <color indexed="81"/>
            <rFont val="Arial"/>
            <charset val="204"/>
          </rPr>
          <t>Christian Latour :
7424 — Fournitures de bar
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text>
        <r>
          <rPr>
            <b/>
            <sz val="9"/>
            <color indexed="81"/>
            <rFont val="Arial"/>
            <charset val="204"/>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text>
        <r>
          <rPr>
            <b/>
            <sz val="9"/>
            <color indexed="81"/>
            <rFont val="Arial"/>
            <charset val="204"/>
          </rPr>
          <t>Christian Latour :
7428 — Contrat d’entretien ménager
Montant dépensé pour l’entretien ménager (lavage de vitres) et, etc.</t>
        </r>
      </text>
    </comment>
    <comment ref="C27" authorId="0">
      <text>
        <r>
          <rPr>
            <b/>
            <sz val="9"/>
            <color indexed="81"/>
            <rFont val="Arial"/>
            <charset val="204"/>
          </rPr>
          <t>Christian Latour :
7430 — Services hygiène et salubrité
Montant dépensé pour l’hygiène et la salubrité (extermination, désinfection, traitement et contrôle des parasites) et,  etc.</t>
        </r>
      </text>
    </comment>
    <comment ref="C28" authorId="0">
      <text>
        <r>
          <rPr>
            <b/>
            <sz val="9"/>
            <color indexed="81"/>
            <rFont val="Arial"/>
            <charset val="204"/>
          </rPr>
          <t>Christian Latour :
7432 — Décorations intérieures
Montant dépensé pour les fleurs, plantes, drapeaux, guirlandes, pièces décoratives, aquariums et pour les frais de designers, stylistes et décorateurs, et, etc.</t>
        </r>
      </text>
    </comment>
    <comment ref="C29" authorId="0">
      <text>
        <r>
          <rPr>
            <b/>
            <sz val="9"/>
            <color indexed="81"/>
            <rFont val="Arial"/>
            <charset val="204"/>
          </rPr>
          <t>Christian Latour :
7436 — Stationnement — véhicules des clients
Montant dépensé pour la location d’un abri pour les véhicules (entretien, nettoyage, sécurité) et, etc.</t>
        </r>
      </text>
    </comment>
    <comment ref="C30" authorId="0">
      <text>
        <r>
          <rPr>
            <b/>
            <sz val="9"/>
            <color indexed="81"/>
            <rFont val="Arial"/>
            <charset val="204"/>
          </rPr>
          <t>Christian Latour :
7438 — Droits/permis d’exploitation
Montant dépensé pour les permis (MAPAQ, RACJQ), les permis spéciaux d’exploitations, les frais d’inspection, les licences, et, etc.</t>
        </r>
      </text>
    </comment>
    <comment ref="C31" authorId="0">
      <text>
        <r>
          <rPr>
            <b/>
            <sz val="9"/>
            <color indexed="81"/>
            <rFont val="Arial"/>
            <charset val="204"/>
          </rPr>
          <t>Christian Latour :
7440 — Frais de banquet
Montant dépensé pour la location de chaises, d’équipements de banquet, de tables froides, de tables chaudes, de tables de réchauffement, et, etc.</t>
        </r>
      </text>
    </comment>
    <comment ref="C32" authorId="0">
      <text>
        <r>
          <rPr>
            <b/>
            <sz val="9"/>
            <color indexed="81"/>
            <rFont val="Arial"/>
            <charset val="204"/>
          </rPr>
          <t>Christian Latour :
7499 — Autres dépenses d’exploitation
Autres dépenses directement reliées au service à la clientèle (perte ou dommage à des effets appartenant aux clients) et, etc.</t>
        </r>
      </text>
    </comment>
    <comment ref="C34" authorId="0">
      <text>
        <r>
          <rPr>
            <b/>
            <sz val="10"/>
            <color indexed="81"/>
            <rFont val="Arial"/>
          </rPr>
          <t xml:space="preserve">
Christian Latour
7400 — Coût direct d’exploitation
Il s’agit du compte de contrôle dans lequel on additionne le total des coûts directs d’exploitation.</t>
        </r>
      </text>
    </comment>
  </commentList>
</comments>
</file>

<file path=xl/comments8.xml><?xml version="1.0" encoding="utf-8"?>
<comments xmlns="http://schemas.openxmlformats.org/spreadsheetml/2006/main">
  <authors>
    <author>Christian Latour</author>
  </authors>
  <commentList>
    <comment ref="C13" authorId="0">
      <text>
        <r>
          <rPr>
            <b/>
            <sz val="9"/>
            <color indexed="81"/>
            <rFont val="Arial"/>
            <charset val="204"/>
          </rPr>
          <t>Christian Latour:
7505 — Musiciens et animateur
Montant payé pour les services de musiciens, DJ ou autres animateurs).</t>
        </r>
      </text>
    </comment>
    <comment ref="C14" authorId="0">
      <text>
        <r>
          <rPr>
            <b/>
            <sz val="9"/>
            <color indexed="81"/>
            <rFont val="Arial"/>
            <charset val="204"/>
          </rPr>
          <t>Christian Latour:
7510 — « Divertisseurs » professionnel
Montant payé pour les services des acrobates, animateurs, clowns, danseurs, prestidigitateurs et autres amuseurs.</t>
        </r>
      </text>
    </comment>
    <comment ref="C15" authorId="0">
      <text>
        <r>
          <rPr>
            <b/>
            <sz val="9"/>
            <color indexed="81"/>
            <rFont val="Arial"/>
            <charset val="204"/>
          </rPr>
          <t>Christian Latour:
7520 — Musique d’ambiance 
Montant payé pour les CD, les DVD, les MP3, la programmation, et, etc.</t>
        </r>
      </text>
    </comment>
    <comment ref="C16" authorId="0">
      <text>
        <r>
          <rPr>
            <b/>
            <sz val="9"/>
            <color indexed="81"/>
            <rFont val="Arial"/>
            <charset val="204"/>
          </rPr>
          <t>Christian Latour:
7525 — Service de musique câblée
Montant payé pour le service de câble, les services offerts par les fournisseurs de musique d’ambiance, et, etc.</t>
        </r>
        <r>
          <rPr>
            <sz val="9"/>
            <color indexed="81"/>
            <rFont val="Arial"/>
            <charset val="204"/>
          </rPr>
          <t xml:space="preserve">
</t>
        </r>
      </text>
    </comment>
    <comment ref="C17" authorId="0">
      <text>
        <r>
          <rPr>
            <b/>
            <sz val="9"/>
            <color indexed="81"/>
            <rFont val="Arial"/>
            <charset val="204"/>
          </rPr>
          <t>Christian Latour:
7530 — Location de piano et autres instruments et réglage (tuning)
Montant payé pour la location d’un piano ou d’un autre instrument de musique incluant l’entretien et les ajustements périodiques.</t>
        </r>
      </text>
    </comment>
    <comment ref="C18" authorId="0">
      <text>
        <r>
          <rPr>
            <b/>
            <sz val="9"/>
            <color indexed="81"/>
            <rFont val="Arial"/>
            <charset val="204"/>
          </rPr>
          <t>Christian Latour:
7535 — Soutien matériel aux musiciens
Montant payé pour les films, enregistrements, cassettes, feuilles de musique et autre matériel nécessaire aux musiciens et/ou aux animateurs.</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7550 — Redevances à la SOCAN
Montant payé pour les droits de diffusion de la musique dans un endroit public.</t>
        </r>
      </text>
    </comment>
    <comment ref="C20" authorId="0">
      <text>
        <r>
          <rPr>
            <b/>
            <sz val="9"/>
            <color indexed="81"/>
            <rFont val="Arial"/>
            <charset val="204"/>
          </rPr>
          <t>Christian Latour:
7555 — Frais d’agent d’artiste
Montant payé aux agents d’artistes pour les prestations des artistes..</t>
        </r>
      </text>
    </comment>
    <comment ref="C21" authorId="0">
      <text>
        <r>
          <rPr>
            <b/>
            <sz val="9"/>
            <color indexed="81"/>
            <rFont val="Arial"/>
            <charset val="204"/>
          </rPr>
          <t>Christian Latour:
7560 — Repas des musiciens et autres animateurs
Montant payé pour les repas des musiciens et autres animateurs et leurs accompagnateurs.</t>
        </r>
      </text>
    </comment>
    <comment ref="C22" authorId="0">
      <text>
        <r>
          <rPr>
            <b/>
            <sz val="9"/>
            <color indexed="81"/>
            <rFont val="Arial"/>
            <charset val="204"/>
          </rPr>
          <t>Christian Latour:</t>
        </r>
        <r>
          <rPr>
            <sz val="9"/>
            <color indexed="81"/>
            <rFont val="Arial"/>
            <charset val="204"/>
          </rPr>
          <t xml:space="preserve">
</t>
        </r>
        <r>
          <rPr>
            <b/>
            <sz val="9"/>
            <color indexed="81"/>
            <rFont val="Arial"/>
            <charset val="204"/>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charset val="204"/>
          </rPr>
          <t xml:space="preserve">
</t>
        </r>
      </text>
    </comment>
    <comment ref="C24" authorId="0">
      <text>
        <r>
          <rPr>
            <b/>
            <sz val="10"/>
            <color indexed="81"/>
            <rFont val="Arial"/>
          </rPr>
          <t xml:space="preserve">
Christian Latour
7500 — Musique &amp; Divertissement
Il s’agit du compte de contrôle dans lequel on additionne le total des coûts d’occupation.</t>
        </r>
      </text>
    </comment>
  </commentList>
</comments>
</file>

<file path=xl/comments9.xml><?xml version="1.0" encoding="utf-8"?>
<comments xmlns="http://schemas.openxmlformats.org/spreadsheetml/2006/main">
  <authors>
    <author>Christian Latour</author>
  </authors>
  <commentList>
    <comment ref="C13" authorId="0">
      <text>
        <r>
          <rPr>
            <b/>
            <sz val="9"/>
            <color indexed="81"/>
            <rFont val="Arial"/>
            <charset val="204"/>
          </rPr>
          <t>Christian Latour :
7610 — Recherche marketing
Ensemble des coûts nécessaires pour mener à bien les différentes activités de recherches marketing de l’entreprise.</t>
        </r>
      </text>
    </comment>
    <comment ref="C14" authorId="0">
      <text>
        <r>
          <rPr>
            <b/>
            <sz val="9"/>
            <color indexed="81"/>
            <rFont val="Arial"/>
            <charset val="204"/>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text>
        <r>
          <rPr>
            <b/>
            <sz val="9"/>
            <color indexed="81"/>
            <rFont val="Arial"/>
            <charset val="204"/>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text>
        <r>
          <rPr>
            <b/>
            <sz val="9"/>
            <color indexed="81"/>
            <rFont val="Arial"/>
            <charset val="204"/>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text>
        <r>
          <rPr>
            <b/>
            <sz val="9"/>
            <color indexed="81"/>
            <rFont val="Arial"/>
            <charset val="204"/>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text>
        <r>
          <rPr>
            <b/>
            <sz val="9"/>
            <color indexed="81"/>
            <rFont val="Arial"/>
            <charset val="204"/>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text>
        <r>
          <rPr>
            <b/>
            <sz val="9"/>
            <color indexed="81"/>
            <rFont val="Arial"/>
            <charset val="204"/>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text>
        <r>
          <rPr>
            <b/>
            <sz val="9"/>
            <color indexed="81"/>
            <rFont val="Arial"/>
            <charset val="204"/>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text>
        <r>
          <rPr>
            <b/>
            <sz val="9"/>
            <color indexed="81"/>
            <rFont val="Arial"/>
            <charset val="204"/>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text>
        <r>
          <rPr>
            <b/>
            <sz val="9"/>
            <color indexed="81"/>
            <rFont val="Arial"/>
            <charset val="204"/>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text>
        <r>
          <rPr>
            <b/>
            <sz val="9"/>
            <color indexed="81"/>
            <rFont val="Arial"/>
            <charset val="204"/>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sharedStrings.xml><?xml version="1.0" encoding="utf-8"?>
<sst xmlns="http://schemas.openxmlformats.org/spreadsheetml/2006/main" count="808" uniqueCount="230">
  <si>
    <t xml:space="preserve"> </t>
  </si>
  <si>
    <t>Calendrier du 1er janvier 2017 au 31 décembre 2017</t>
  </si>
  <si>
    <t>Nombre de places</t>
  </si>
  <si>
    <t>Coût / place / jour</t>
  </si>
  <si>
    <t>365 jours</t>
  </si>
  <si>
    <t>(%)</t>
  </si>
  <si>
    <t>Restaurant Le 755 cuisine_monde</t>
  </si>
  <si>
    <t>Pér.04</t>
  </si>
  <si>
    <t>Total</t>
  </si>
  <si>
    <t>Janvier 2017</t>
  </si>
  <si>
    <t>Février 2017</t>
  </si>
  <si>
    <t>Mars 2017</t>
  </si>
  <si>
    <t>Avril 2017</t>
  </si>
  <si>
    <t>Mai 2017</t>
  </si>
  <si>
    <t>Juin 2017</t>
  </si>
  <si>
    <t>Juillet 2017</t>
  </si>
  <si>
    <t>Août 2017</t>
  </si>
  <si>
    <t>Septembre 2017</t>
  </si>
  <si>
    <t>Octobre 2017</t>
  </si>
  <si>
    <t>Novembre 2017</t>
  </si>
  <si>
    <t>Décembre 2017</t>
  </si>
  <si>
    <t>Budget d’exploitation pour l’année 2017</t>
  </si>
  <si>
    <t xml:space="preserve">Uniformes </t>
  </si>
  <si>
    <t xml:space="preserve">Buanderie et nettoyage à sec </t>
  </si>
  <si>
    <t xml:space="preserve">Accessoires de tables </t>
  </si>
  <si>
    <t xml:space="preserve">Accessoires de service </t>
  </si>
  <si>
    <t xml:space="preserve">Accessoires de cuisine </t>
  </si>
  <si>
    <t>Fournitures de papiers + Take Out</t>
  </si>
  <si>
    <t xml:space="preserve">Fournitures pour les invités/clients </t>
  </si>
  <si>
    <t xml:space="preserve">Fournitures de bar </t>
  </si>
  <si>
    <t xml:space="preserve">Menus et cartes </t>
  </si>
  <si>
    <t xml:space="preserve">Services hygiène et salubrité </t>
  </si>
  <si>
    <t xml:space="preserve">Décorations intérieures </t>
  </si>
  <si>
    <t>Frais de banquet</t>
  </si>
  <si>
    <t xml:space="preserve">Fournitures d’entretien </t>
  </si>
  <si>
    <t xml:space="preserve">Contrat d’entretien/nettoyage ménager </t>
  </si>
  <si>
    <t xml:space="preserve">Droits (permis) d’exploitations </t>
  </si>
  <si>
    <t>Autres dépenses d’exploitation</t>
  </si>
  <si>
    <t>Total des coûts directs d’exploitation</t>
  </si>
  <si>
    <t>Stationnement — véhicules des clients</t>
  </si>
  <si>
    <t>Dépenses — véhicules (livraison)</t>
  </si>
  <si>
    <t>Location — Lingeries/tissus</t>
  </si>
  <si>
    <t xml:space="preserve">Achat — Lingeries/tissus </t>
  </si>
  <si>
    <t>Marketing &amp; Communication marketing</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</si>
  <si>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</si>
  <si>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</si>
  <si>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</si>
  <si>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</si>
  <si>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</si>
  <si>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</si>
  <si>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</si>
  <si>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</si>
  <si>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</si>
  <si>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</si>
  <si>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</si>
  <si>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</si>
  <si>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</si>
  <si>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</si>
  <si>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</si>
  <si>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</si>
  <si>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</si>
  <si>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</si>
  <si>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</si>
  <si>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</si>
  <si>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</si>
  <si>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</si>
  <si>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</si>
  <si>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</si>
  <si>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</si>
  <si>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</si>
  <si>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</si>
  <si>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</si>
  <si>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</si>
  <si>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</si>
  <si>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</si>
  <si>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</si>
  <si>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</si>
  <si>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</si>
  <si>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</si>
  <si>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</si>
  <si>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</si>
  <si>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</si>
  <si>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</si>
  <si>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</si>
  <si>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</si>
  <si>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</si>
  <si>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</si>
  <si>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</si>
  <si>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Fournitures de bureau</t>
  </si>
  <si>
    <t xml:space="preserve">Traitement de données </t>
  </si>
  <si>
    <t>Poste et messagerie</t>
  </si>
  <si>
    <t>Télécommunications</t>
  </si>
  <si>
    <t>Associations, droits et cotisations (4)</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</si>
  <si>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</si>
  <si>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</si>
  <si>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</si>
  <si>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</si>
  <si>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</si>
  <si>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</si>
  <si>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</si>
  <si>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</si>
  <si>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</si>
  <si>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Autres</t>
  </si>
  <si>
    <t xml:space="preserve">Autres </t>
  </si>
  <si>
    <t>Équipements et fournitures</t>
  </si>
  <si>
    <t>Matériel roulant (auto et camions)</t>
  </si>
  <si>
    <t>Contrat de services d’entretien (maintenance) (2)</t>
  </si>
  <si>
    <t>Peinture, recouvrement et décorations</t>
  </si>
  <si>
    <t>Altération Immobilière / Bâtisse</t>
  </si>
  <si>
    <t>Terrassements et entretien paysager</t>
  </si>
  <si>
    <t>Stationnement</t>
  </si>
  <si>
    <t>Immeubles/Bâtisses</t>
  </si>
  <si>
    <t>Plancher et tapis</t>
  </si>
  <si>
    <t>Électricité et mécanique</t>
  </si>
  <si>
    <t>Plomberie et chauffage</t>
  </si>
  <si>
    <t>Air conditionné</t>
  </si>
  <si>
    <t>Réfrigération</t>
  </si>
  <si>
    <t>Équipement de bureau</t>
  </si>
  <si>
    <t>Équipement de cuisine</t>
  </si>
  <si>
    <t>Ameublement et agencement</t>
  </si>
  <si>
    <t>Coût d’exploitation</t>
  </si>
  <si>
    <t>Total des coûts d’exploitation</t>
  </si>
  <si>
    <t>Total des coûts Musique &amp; Divertissement</t>
  </si>
  <si>
    <t>Total des coûts services publics</t>
  </si>
  <si>
    <t>Total des coûts Administration &amp; Frais généraux</t>
  </si>
  <si>
    <t>Total des coûts Entretien &amp; Réparations</t>
  </si>
  <si>
    <t>Restaurant Le 755 cuisine_monde inc.</t>
  </si>
  <si>
    <t>Rev / place / jour</t>
  </si>
  <si>
    <t>Revenus annuel par place</t>
  </si>
  <si>
    <t>Année</t>
  </si>
  <si>
    <t>Revenus</t>
  </si>
  <si>
    <t>Nourriture</t>
    <phoneticPr fontId="0" type="noConversion"/>
  </si>
  <si>
    <t xml:space="preserve"> </t>
    <phoneticPr fontId="0" type="noConversion"/>
  </si>
  <si>
    <t>Boisson</t>
  </si>
  <si>
    <t>Autres revenus</t>
  </si>
  <si>
    <t xml:space="preserve">   Total des revenus</t>
  </si>
  <si>
    <t>Coût de la main-d’œuvre (F+G)-Salaires</t>
  </si>
  <si>
    <t>Total des salaires</t>
  </si>
  <si>
    <t>Total des bénéfices aux employées</t>
  </si>
  <si>
    <t xml:space="preserve">   Total des coûts de la main-d’œuvre</t>
  </si>
  <si>
    <t xml:space="preserve">   « Prime Cost »</t>
  </si>
  <si>
    <t xml:space="preserve">   Marge Bénéficiaire Brute</t>
  </si>
  <si>
    <t xml:space="preserve">Coût direct d’exploitation </t>
  </si>
  <si>
    <t xml:space="preserve">Musique &amp; Divertissement </t>
  </si>
  <si>
    <t xml:space="preserve">Services publics </t>
  </si>
  <si>
    <t xml:space="preserve">Administration &amp; Frais généraux </t>
  </si>
  <si>
    <t xml:space="preserve">Entretien &amp; Réparations </t>
  </si>
  <si>
    <t xml:space="preserve">   Total des frais d’exploitation</t>
  </si>
  <si>
    <t xml:space="preserve">   Bénéfices nets avant frais financiers, amort. et impôt </t>
  </si>
  <si>
    <t xml:space="preserve">BÉNÉFICE NET AVANT IMPÔT </t>
    <phoneticPr fontId="0" type="noConversion"/>
  </si>
  <si>
    <t xml:space="preserve">Impôts </t>
  </si>
  <si>
    <t xml:space="preserve">BÉNÉFICE NET </t>
  </si>
  <si>
    <t>Taux d'imposition</t>
  </si>
  <si>
    <t>Revenu Nourriture</t>
  </si>
  <si>
    <t>Catégorie de nourritures numéro 1</t>
  </si>
  <si>
    <t>Catégorie de nourritures numéro 2</t>
  </si>
  <si>
    <t>Catégorie de nourritures numéro 3</t>
  </si>
  <si>
    <t>Catégorie de nourritures numéro 4</t>
  </si>
  <si>
    <t>Catégorie de nourritures numéro 5</t>
  </si>
  <si>
    <t>Catégorie de nourritures numéro 6</t>
  </si>
  <si>
    <t>Catégorie de nourritures numéro 7</t>
  </si>
  <si>
    <t>Catégorie de nourritures numéro 8</t>
  </si>
  <si>
    <t>Catégorie de nourritures numéro 9</t>
  </si>
  <si>
    <t>Autres nourritures</t>
  </si>
  <si>
    <t>Total des revenus nourritures</t>
  </si>
  <si>
    <t>Revenu Boisson</t>
  </si>
  <si>
    <t>Catégorie de boissons numéro 1</t>
  </si>
  <si>
    <t>Catégorie de boissons numéro 2</t>
  </si>
  <si>
    <t>Catégorie de boissons numéro 3</t>
  </si>
  <si>
    <t>Catégorie de boissons numéro 4</t>
  </si>
  <si>
    <t>Catégorie de boissons numéro 5</t>
  </si>
  <si>
    <t>Catégorie de boissons numéro 6</t>
  </si>
  <si>
    <t>Catégorie de boissons numéro 7</t>
  </si>
  <si>
    <t>Catégorie de boissons numéro 8</t>
  </si>
  <si>
    <t>Catégorie de boissons numéro 9</t>
  </si>
  <si>
    <t>Autres boissons</t>
  </si>
  <si>
    <t>Total des revenus boissons</t>
  </si>
  <si>
    <t>Autres revenus  numéro 1</t>
  </si>
  <si>
    <t>Autres revenus  numéro 2</t>
  </si>
  <si>
    <t>Autres revenus  numéro 3</t>
  </si>
  <si>
    <t>Autres revenus  numéro 4</t>
  </si>
  <si>
    <t>Autres revenus  numéro 5</t>
  </si>
  <si>
    <t>Autres revenus  numéro 6</t>
  </si>
  <si>
    <t>Autres revenus  numéro 7</t>
  </si>
  <si>
    <t>Autres revenus  numéro 8</t>
  </si>
  <si>
    <t>Autres revenus  numéro 9</t>
  </si>
  <si>
    <t xml:space="preserve">Autres revenus </t>
  </si>
  <si>
    <t>Total des autres revenus</t>
  </si>
  <si>
    <t>Coût annuel par place</t>
  </si>
  <si>
    <t>Frais financier</t>
  </si>
  <si>
    <t>Emprunt numéro 1</t>
  </si>
  <si>
    <t>Total des frais financier</t>
  </si>
  <si>
    <t>Amortissement</t>
  </si>
  <si>
    <t>Amortissement numéro 1</t>
  </si>
  <si>
    <t>Total des frais d'amortissement</t>
  </si>
  <si>
    <t>Coût des marchandises vendues</t>
  </si>
  <si>
    <t>Nourriture</t>
  </si>
  <si>
    <t xml:space="preserve">Coût d’occupation </t>
  </si>
  <si>
    <t>Calendrier prévisionnel pour la période budgétaire débutant le 1er janvier 2017 et se terminant le 31 décembre 2017</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</si>
  <si>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</si>
  <si>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</si>
  <si>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</si>
  <si>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</si>
  <si>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</si>
  <si>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</si>
  <si>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</si>
  <si>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</si>
  <si>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</si>
  <si>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</si>
  <si>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</si>
  <si>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NB de place</t>
  </si>
  <si>
    <t>NB de jour</t>
  </si>
  <si>
    <t>Lundi</t>
  </si>
  <si>
    <t>Mardi</t>
  </si>
  <si>
    <t>Mercredi</t>
  </si>
  <si>
    <t>Jeudi</t>
  </si>
  <si>
    <t>Vendredi</t>
  </si>
  <si>
    <t>Samedi</t>
  </si>
  <si>
    <t>Dimanche</t>
  </si>
  <si>
    <t>Rev. / place / jour</t>
  </si>
  <si>
    <t>Fonction de travail numéro 1</t>
  </si>
  <si>
    <t>Fonction de travail numéro 2</t>
  </si>
  <si>
    <t>Fonction de travail numéro 3</t>
  </si>
  <si>
    <t>Fonction de travail numéro 4</t>
  </si>
  <si>
    <t>Fonction de travail numéro 5</t>
  </si>
  <si>
    <t>Fonction de travail numéro 6</t>
  </si>
  <si>
    <t>Fonction de travail numéro 7</t>
  </si>
  <si>
    <t>Fonction de travail numéro 8</t>
  </si>
  <si>
    <t>Fonction de travail numéro 9</t>
  </si>
  <si>
    <t>Autres fonctions de travail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</si>
</sst>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0.00\ &quot;$&quot;_);\(#,##0.00\ &quot;$&quot;\)"/>
    <numFmt numFmtId="42" formatCode="_ * #,##0_)\ &quot;$&quot;_ ;_ * \(#,##0\)\ &quot;$&quot;_ ;_ * &quot;-&quot;_)\ &quot;$&quot;_ ;_ @_ "/>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 numFmtId="169" formatCode="#,##0.00&quot;$&quot;"/>
    <numFmt numFmtId="170" formatCode="[$-C0C]d\ mmmm\,\ yyyy;@"/>
  </numFmts>
  <fonts count="35" x14ac:knownFonts="1">
    <font>
      <sz val="10"/>
      <name val="Arial"/>
      <charset val="204"/>
    </font>
    <font>
      <sz val="10"/>
      <name val="Arial"/>
      <charset val="204"/>
    </font>
    <font>
      <b/>
      <sz val="10"/>
      <name val="Arial"/>
      <family val="2"/>
      <charset val="204"/>
    </font>
    <font>
      <b/>
      <u/>
      <sz val="10"/>
      <name val="Arial"/>
      <family val="2"/>
      <charset val="204"/>
    </font>
    <font>
      <b/>
      <sz val="10"/>
      <color rgb="FF0000FF"/>
      <name val="Arial"/>
      <charset val="204"/>
    </font>
    <font>
      <sz val="10"/>
      <color theme="1"/>
      <name val="Arial"/>
      <charset val="204"/>
    </font>
    <font>
      <b/>
      <sz val="10"/>
      <color indexed="9"/>
      <name val="Arial"/>
      <family val="2"/>
      <charset val="204"/>
    </font>
    <font>
      <b/>
      <sz val="9"/>
      <color indexed="81"/>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charset val="204"/>
    </font>
    <font>
      <u/>
      <sz val="10"/>
      <color theme="11"/>
      <name val="Arial"/>
      <charset val="204"/>
    </font>
    <font>
      <b/>
      <sz val="10"/>
      <color indexed="81"/>
      <name val="Arial"/>
    </font>
    <font>
      <b/>
      <sz val="10"/>
      <color theme="1"/>
      <name val="Arial"/>
      <charset val="204"/>
    </font>
    <font>
      <sz val="10"/>
      <color rgb="FF0000FF"/>
      <name val="Arial"/>
      <charset val="204"/>
    </font>
    <font>
      <sz val="9"/>
      <color indexed="81"/>
      <name val="Arial"/>
      <charset val="204"/>
    </font>
    <font>
      <b/>
      <u val="singleAccounting"/>
      <sz val="10"/>
      <name val="Arial"/>
      <charset val="204"/>
    </font>
    <font>
      <sz val="10"/>
      <color indexed="9"/>
      <name val="Arial"/>
      <charset val="204"/>
    </font>
    <font>
      <b/>
      <sz val="10"/>
      <color theme="0"/>
      <name val="Arial"/>
    </font>
    <font>
      <sz val="10"/>
      <color theme="0"/>
      <name val="Arial"/>
    </font>
    <font>
      <b/>
      <u val="singleAccounting"/>
      <sz val="10"/>
      <color theme="0"/>
      <name val="Arial"/>
    </font>
    <font>
      <sz val="14"/>
      <name val="Arial"/>
      <charset val="204"/>
    </font>
    <font>
      <b/>
      <sz val="12"/>
      <name val="Arial"/>
      <family val="2"/>
      <charset val="204"/>
    </font>
    <font>
      <sz val="12"/>
      <name val="Arial"/>
      <family val="2"/>
      <charset val="204"/>
    </font>
    <font>
      <b/>
      <sz val="10"/>
      <color theme="0" tint="-0.249977111117893"/>
      <name val="Arial"/>
      <charset val="204"/>
    </font>
    <font>
      <sz val="10"/>
      <color theme="0" tint="-0.249977111117893"/>
      <name val="Arial"/>
      <charset val="204"/>
    </font>
    <font>
      <sz val="10"/>
      <color theme="0" tint="-0.14999847407452621"/>
      <name val="Arial"/>
      <charset val="204"/>
    </font>
    <font>
      <b/>
      <sz val="10"/>
      <color theme="0" tint="-0.14999847407452621"/>
      <name val="Arial"/>
    </font>
  </fonts>
  <fills count="20">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0" tint="-0.14999847407452621"/>
        <bgColor indexed="64"/>
      </patternFill>
    </fill>
  </fills>
  <borders count="55">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style="thick">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style="medium">
        <color auto="1"/>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style="medium">
        <color auto="1"/>
      </top>
      <bottom style="dashed">
        <color auto="1"/>
      </bottom>
      <diagonal/>
    </border>
    <border>
      <left/>
      <right/>
      <top style="thick">
        <color auto="1"/>
      </top>
      <bottom/>
      <diagonal/>
    </border>
    <border>
      <left/>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s>
  <cellStyleXfs count="163">
    <xf numFmtId="0" fontId="0" fillId="0" borderId="0"/>
    <xf numFmtId="44" fontId="1" fillId="0" borderId="0" applyFont="0" applyFill="0" applyBorder="0" applyAlignment="0" applyProtection="0"/>
    <xf numFmtId="9" fontId="1" fillId="0" borderId="0" applyFont="0" applyFill="0" applyBorder="0" applyAlignment="0" applyProtection="0"/>
    <xf numFmtId="49" fontId="8" fillId="0" borderId="0">
      <alignment horizontal="left" vertical="top"/>
    </xf>
    <xf numFmtId="0" fontId="1" fillId="11" borderId="9" applyNumberFormat="0" applyFont="0" applyAlignment="0" applyProtection="0"/>
    <xf numFmtId="167" fontId="1" fillId="0" borderId="0" applyFont="0" applyFill="0" applyBorder="0" applyAlignment="0" applyProtection="0"/>
    <xf numFmtId="0" fontId="9"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0" fontId="1" fillId="0" borderId="0"/>
    <xf numFmtId="9" fontId="1" fillId="0" borderId="0" applyFon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13" borderId="1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72">
    <xf numFmtId="0" fontId="0" fillId="0" borderId="0" xfId="0"/>
    <xf numFmtId="0" fontId="0" fillId="0" borderId="0" xfId="0" applyFill="1" applyBorder="1"/>
    <xf numFmtId="0" fontId="0" fillId="0" borderId="0" xfId="0" applyFill="1" applyBorder="1" applyProtection="1"/>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0" borderId="0" xfId="0" applyNumberFormat="1" applyBorder="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0" fontId="2" fillId="3" borderId="4" xfId="0" applyFont="1" applyFill="1" applyBorder="1" applyAlignment="1">
      <alignment horizontal="center"/>
    </xf>
    <xf numFmtId="0" fontId="0" fillId="3" borderId="4" xfId="0" applyFill="1" applyBorder="1"/>
    <xf numFmtId="0" fontId="0" fillId="4" borderId="0" xfId="0" applyFill="1"/>
    <xf numFmtId="0" fontId="0" fillId="0" borderId="0" xfId="0" applyBorder="1"/>
    <xf numFmtId="0" fontId="0" fillId="5" borderId="4" xfId="0" applyFill="1" applyBorder="1" applyAlignment="1">
      <alignment horizontal="right"/>
    </xf>
    <xf numFmtId="10" fontId="0" fillId="3" borderId="3" xfId="0" applyNumberFormat="1" applyFill="1" applyBorder="1" applyAlignment="1">
      <alignment horizontal="center"/>
    </xf>
    <xf numFmtId="10" fontId="0" fillId="3" borderId="4" xfId="0" applyNumberForma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0" borderId="0" xfId="0" applyNumberFormat="1" applyBorder="1" applyAlignment="1">
      <alignment horizontal="center"/>
    </xf>
    <xf numFmtId="10" fontId="0" fillId="6" borderId="0" xfId="0" applyNumberFormat="1" applyFill="1" applyBorder="1" applyAlignment="1">
      <alignment horizontal="center"/>
    </xf>
    <xf numFmtId="10" fontId="0" fillId="5" borderId="3" xfId="0" applyNumberFormat="1" applyFill="1" applyBorder="1" applyAlignment="1">
      <alignment horizontal="center"/>
    </xf>
    <xf numFmtId="164" fontId="2" fillId="3" borderId="3" xfId="0" applyNumberFormat="1" applyFont="1" applyFill="1" applyBorder="1" applyAlignment="1">
      <alignment horizontal="center"/>
    </xf>
    <xf numFmtId="164" fontId="2" fillId="5" borderId="3" xfId="0" applyNumberFormat="1" applyFont="1" applyFill="1" applyBorder="1" applyAlignment="1">
      <alignment horizontal="center"/>
    </xf>
    <xf numFmtId="0" fontId="2" fillId="0" borderId="0" xfId="0" applyFont="1"/>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0" applyNumberFormat="1" applyFill="1" applyBorder="1" applyProtection="1"/>
    <xf numFmtId="0" fontId="0" fillId="0" borderId="3" xfId="0" applyBorder="1"/>
    <xf numFmtId="0" fontId="0" fillId="0" borderId="4" xfId="0" applyBorder="1"/>
    <xf numFmtId="0" fontId="0" fillId="8" borderId="3" xfId="0" applyFill="1" applyBorder="1"/>
    <xf numFmtId="0" fontId="0" fillId="8" borderId="4" xfId="0" applyFill="1" applyBorder="1"/>
    <xf numFmtId="0" fontId="0" fillId="0" borderId="0" xfId="0" applyFill="1" applyBorder="1" applyAlignment="1" applyProtection="1">
      <alignment horizontal="center"/>
    </xf>
    <xf numFmtId="0" fontId="2" fillId="0" borderId="3" xfId="0" applyFont="1" applyBorder="1" applyProtection="1"/>
    <xf numFmtId="0" fontId="0" fillId="0" borderId="4" xfId="0" applyBorder="1" applyProtection="1"/>
    <xf numFmtId="0" fontId="1" fillId="0" borderId="0" xfId="0" applyFont="1" applyFill="1" applyBorder="1" applyProtection="1"/>
    <xf numFmtId="0" fontId="1" fillId="0" borderId="0" xfId="0" applyFont="1"/>
    <xf numFmtId="9" fontId="0" fillId="0" borderId="0" xfId="2" applyFont="1" applyFill="1" applyBorder="1" applyProtection="1"/>
    <xf numFmtId="0" fontId="1" fillId="9" borderId="0" xfId="0" applyFont="1" applyFill="1" applyBorder="1" applyProtection="1"/>
    <xf numFmtId="0" fontId="6" fillId="10" borderId="7" xfId="0" applyFont="1" applyFill="1" applyBorder="1" applyProtection="1"/>
    <xf numFmtId="0" fontId="6" fillId="10" borderId="8" xfId="0" applyFont="1" applyFill="1" applyBorder="1" applyProtection="1"/>
    <xf numFmtId="0" fontId="6" fillId="0" borderId="0" xfId="0" applyFont="1" applyFill="1" applyBorder="1" applyProtection="1"/>
    <xf numFmtId="10" fontId="6" fillId="10" borderId="8" xfId="2" applyNumberFormat="1" applyFont="1" applyFill="1" applyBorder="1" applyProtection="1"/>
    <xf numFmtId="0" fontId="0" fillId="0" borderId="0" xfId="0" applyProtection="1"/>
    <xf numFmtId="166" fontId="0" fillId="0" borderId="0" xfId="1" applyNumberFormat="1" applyFont="1" applyProtection="1"/>
    <xf numFmtId="0" fontId="0" fillId="3" borderId="5" xfId="0" applyFill="1" applyBorder="1"/>
    <xf numFmtId="165" fontId="2" fillId="3" borderId="6" xfId="0" applyNumberFormat="1" applyFont="1" applyFill="1" applyBorder="1" applyAlignment="1">
      <alignment horizontal="center"/>
    </xf>
    <xf numFmtId="0" fontId="3" fillId="0" borderId="4" xfId="0" applyFont="1" applyBorder="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44" fontId="4" fillId="0" borderId="3" xfId="1" applyNumberFormat="1" applyFont="1" applyBorder="1" applyAlignment="1" applyProtection="1"/>
    <xf numFmtId="44" fontId="4" fillId="9" borderId="3" xfId="1" applyNumberFormat="1" applyFont="1" applyFill="1" applyBorder="1" applyAlignment="1" applyProtection="1">
      <alignment horizontal="right"/>
    </xf>
    <xf numFmtId="44" fontId="6" fillId="10" borderId="7" xfId="0" applyNumberFormat="1" applyFont="1" applyFill="1" applyBorder="1" applyAlignment="1" applyProtection="1">
      <alignment horizontal="right"/>
    </xf>
    <xf numFmtId="44" fontId="4" fillId="0" borderId="3" xfId="1" applyNumberFormat="1" applyFont="1" applyBorder="1" applyAlignment="1" applyProtection="1">
      <alignment horizontal="right"/>
      <protection locked="0"/>
    </xf>
    <xf numFmtId="44" fontId="4" fillId="0" borderId="3" xfId="1" applyNumberFormat="1" applyFont="1" applyBorder="1" applyAlignment="1" applyProtection="1">
      <alignment horizontal="right"/>
    </xf>
    <xf numFmtId="44" fontId="6" fillId="10" borderId="7" xfId="0" applyNumberFormat="1" applyFont="1" applyFill="1" applyBorder="1" applyAlignment="1" applyProtection="1"/>
    <xf numFmtId="44" fontId="2" fillId="8" borderId="3" xfId="1" applyNumberFormat="1" applyFont="1" applyFill="1" applyBorder="1" applyProtection="1"/>
    <xf numFmtId="10" fontId="2" fillId="8" borderId="15" xfId="2" applyNumberFormat="1" applyFont="1" applyFill="1" applyBorder="1" applyProtection="1"/>
    <xf numFmtId="10" fontId="2" fillId="8" borderId="14" xfId="2" applyNumberFormat="1" applyFont="1" applyFill="1" applyBorder="1" applyProtection="1"/>
    <xf numFmtId="10" fontId="0" fillId="0" borderId="0" xfId="0" applyNumberFormat="1"/>
    <xf numFmtId="10" fontId="5" fillId="9" borderId="15" xfId="2" applyNumberFormat="1" applyFont="1" applyFill="1" applyBorder="1" applyProtection="1"/>
    <xf numFmtId="10" fontId="5" fillId="9" borderId="14" xfId="2" applyNumberFormat="1" applyFont="1" applyFill="1" applyBorder="1" applyProtection="1"/>
    <xf numFmtId="10" fontId="0" fillId="0" borderId="4" xfId="0" applyNumberFormat="1" applyBorder="1"/>
    <xf numFmtId="49" fontId="0" fillId="3" borderId="5" xfId="0" applyNumberFormat="1" applyFill="1" applyBorder="1" applyAlignment="1">
      <alignment horizontal="center"/>
    </xf>
    <xf numFmtId="49" fontId="0" fillId="7" borderId="5" xfId="0" applyNumberFormat="1" applyFill="1" applyBorder="1" applyAlignment="1">
      <alignment horizontal="center"/>
    </xf>
    <xf numFmtId="49" fontId="0" fillId="5" borderId="5" xfId="0" applyNumberFormat="1" applyFill="1" applyBorder="1" applyAlignment="1">
      <alignment horizontal="center"/>
    </xf>
    <xf numFmtId="49" fontId="2" fillId="0" borderId="0" xfId="0" applyNumberFormat="1" applyFont="1" applyFill="1" applyBorder="1" applyProtection="1"/>
    <xf numFmtId="49" fontId="0" fillId="0" borderId="0" xfId="0" applyNumberFormat="1" applyFill="1" applyBorder="1" applyProtection="1"/>
    <xf numFmtId="49" fontId="0" fillId="0" borderId="0" xfId="0" applyNumberFormat="1"/>
    <xf numFmtId="10" fontId="5" fillId="9" borderId="4" xfId="2" applyNumberFormat="1" applyFont="1" applyFill="1" applyBorder="1" applyProtection="1"/>
    <xf numFmtId="10" fontId="2" fillId="8" borderId="4" xfId="2" applyNumberFormat="1" applyFont="1" applyFill="1" applyBorder="1" applyProtection="1"/>
    <xf numFmtId="0" fontId="0" fillId="9" borderId="4" xfId="0" applyFill="1" applyBorder="1"/>
    <xf numFmtId="0" fontId="0" fillId="9" borderId="4" xfId="0" applyFont="1" applyFill="1" applyBorder="1"/>
    <xf numFmtId="0" fontId="0" fillId="0" borderId="4" xfId="0" applyFill="1" applyBorder="1"/>
    <xf numFmtId="0" fontId="2" fillId="9" borderId="3" xfId="0" applyFont="1" applyFill="1" applyBorder="1"/>
    <xf numFmtId="0" fontId="2" fillId="0" borderId="3" xfId="0" applyFont="1" applyBorder="1"/>
    <xf numFmtId="0" fontId="2" fillId="0" borderId="3" xfId="0" applyFont="1" applyFill="1" applyBorder="1"/>
    <xf numFmtId="0" fontId="4" fillId="0" borderId="3" xfId="0" applyFont="1" applyBorder="1" applyProtection="1"/>
    <xf numFmtId="0" fontId="4" fillId="0" borderId="4" xfId="0" applyFont="1" applyBorder="1" applyProtection="1"/>
    <xf numFmtId="44" fontId="20" fillId="0" borderId="3" xfId="1" applyNumberFormat="1" applyFont="1" applyBorder="1" applyAlignment="1" applyProtection="1">
      <alignment horizontal="right"/>
      <protection locked="0"/>
    </xf>
    <xf numFmtId="10" fontId="4" fillId="0" borderId="4" xfId="2" applyNumberFormat="1" applyFont="1" applyBorder="1" applyProtection="1"/>
    <xf numFmtId="0" fontId="21" fillId="0" borderId="0" xfId="0" applyFont="1" applyFill="1" applyBorder="1" applyProtection="1"/>
    <xf numFmtId="10" fontId="20" fillId="8" borderId="4" xfId="2" applyNumberFormat="1" applyFont="1" applyFill="1" applyBorder="1" applyProtection="1"/>
    <xf numFmtId="0" fontId="2" fillId="0" borderId="3" xfId="0" applyFont="1" applyBorder="1" applyAlignment="1">
      <alignment horizontal="center"/>
    </xf>
    <xf numFmtId="0" fontId="2" fillId="0" borderId="4" xfId="0" applyFont="1" applyBorder="1"/>
    <xf numFmtId="0" fontId="2" fillId="4" borderId="3" xfId="0" applyFont="1" applyFill="1" applyBorder="1" applyAlignment="1">
      <alignment horizontal="center"/>
    </xf>
    <xf numFmtId="0" fontId="2" fillId="4" borderId="4" xfId="0" applyFont="1" applyFill="1" applyBorder="1"/>
    <xf numFmtId="0" fontId="0" fillId="4" borderId="3" xfId="0" applyFill="1" applyBorder="1"/>
    <xf numFmtId="0" fontId="0" fillId="4" borderId="4" xfId="0" applyFill="1" applyBorder="1"/>
    <xf numFmtId="0" fontId="2" fillId="0" borderId="3" xfId="0" applyFont="1" applyBorder="1" applyAlignment="1">
      <alignment horizontal="right"/>
    </xf>
    <xf numFmtId="0" fontId="0" fillId="3" borderId="5" xfId="0" applyNumberFormat="1" applyFill="1" applyBorder="1" applyAlignment="1">
      <alignment horizontal="center"/>
    </xf>
    <xf numFmtId="0" fontId="0" fillId="3" borderId="6" xfId="0" applyNumberFormat="1" applyFill="1" applyBorder="1" applyAlignment="1">
      <alignment horizontal="center"/>
    </xf>
    <xf numFmtId="0" fontId="2" fillId="0" borderId="0" xfId="0" applyNumberFormat="1" applyFont="1" applyAlignment="1">
      <alignment horizontal="center"/>
    </xf>
    <xf numFmtId="0" fontId="0" fillId="7" borderId="6" xfId="0" applyNumberFormat="1" applyFill="1" applyBorder="1" applyAlignment="1">
      <alignment horizontal="center"/>
    </xf>
    <xf numFmtId="0" fontId="2" fillId="4" borderId="0" xfId="0" applyNumberFormat="1" applyFont="1" applyFill="1" applyAlignment="1">
      <alignment horizontal="center"/>
    </xf>
    <xf numFmtId="0" fontId="2" fillId="0" borderId="0" xfId="0" applyNumberFormat="1" applyFont="1" applyBorder="1" applyAlignment="1">
      <alignment horizontal="center"/>
    </xf>
    <xf numFmtId="0" fontId="0" fillId="5" borderId="6" xfId="0" applyNumberFormat="1" applyFill="1" applyBorder="1" applyAlignment="1">
      <alignment horizontal="center"/>
    </xf>
    <xf numFmtId="0" fontId="2" fillId="0" borderId="0" xfId="0" applyNumberFormat="1" applyFont="1" applyFill="1" applyBorder="1" applyProtection="1"/>
    <xf numFmtId="0" fontId="0" fillId="0" borderId="0" xfId="0" applyNumberFormat="1" applyFill="1" applyBorder="1" applyProtection="1"/>
    <xf numFmtId="0" fontId="0" fillId="0" borderId="0" xfId="0" applyNumberFormat="1"/>
    <xf numFmtId="44" fontId="2" fillId="0" borderId="3" xfId="1" applyNumberFormat="1" applyFont="1" applyBorder="1" applyAlignment="1" applyProtection="1">
      <alignment horizontal="right"/>
    </xf>
    <xf numFmtId="10" fontId="1" fillId="9" borderId="15" xfId="2" applyNumberFormat="1" applyFont="1" applyFill="1" applyBorder="1" applyProtection="1"/>
    <xf numFmtId="10" fontId="1" fillId="9" borderId="14" xfId="2" applyNumberFormat="1" applyFont="1" applyFill="1" applyBorder="1" applyProtection="1"/>
    <xf numFmtId="44" fontId="2" fillId="0" borderId="3" xfId="1" applyNumberFormat="1" applyFont="1" applyBorder="1" applyAlignment="1" applyProtection="1"/>
    <xf numFmtId="10" fontId="1" fillId="9" borderId="4" xfId="2" applyNumberFormat="1" applyFont="1" applyFill="1" applyBorder="1" applyProtection="1"/>
    <xf numFmtId="0" fontId="0" fillId="0" borderId="0" xfId="0" applyFill="1"/>
    <xf numFmtId="0" fontId="2" fillId="2" borderId="16" xfId="0" applyFont="1" applyFill="1" applyBorder="1" applyAlignment="1">
      <alignment horizontal="left"/>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0" borderId="0" xfId="0" applyFont="1" applyAlignment="1">
      <alignment horizontal="left"/>
    </xf>
    <xf numFmtId="0" fontId="0" fillId="14" borderId="16" xfId="0" applyFont="1" applyFill="1" applyBorder="1" applyAlignment="1">
      <alignment horizontal="center"/>
    </xf>
    <xf numFmtId="164" fontId="0" fillId="14" borderId="1" xfId="0" applyNumberFormat="1" applyFill="1" applyBorder="1" applyAlignment="1">
      <alignment horizontal="center"/>
    </xf>
    <xf numFmtId="169" fontId="23" fillId="14" borderId="2" xfId="1" applyNumberFormat="1" applyFont="1" applyFill="1" applyBorder="1" applyAlignment="1">
      <alignment horizontal="center"/>
    </xf>
    <xf numFmtId="164" fontId="0" fillId="0" borderId="0" xfId="0" applyNumberFormat="1" applyFill="1"/>
    <xf numFmtId="164" fontId="0" fillId="15" borderId="0" xfId="0" applyNumberFormat="1" applyFill="1"/>
    <xf numFmtId="169" fontId="23" fillId="2" borderId="2" xfId="1" applyNumberFormat="1" applyFont="1" applyFill="1" applyBorder="1" applyAlignment="1">
      <alignment horizontal="center"/>
    </xf>
    <xf numFmtId="164" fontId="0" fillId="0" borderId="0" xfId="0" applyNumberFormat="1" applyFill="1" applyBorder="1"/>
    <xf numFmtId="0" fontId="0" fillId="0" borderId="0" xfId="0" applyFill="1" applyBorder="1" applyAlignment="1"/>
    <xf numFmtId="10" fontId="0" fillId="14" borderId="3" xfId="0" applyNumberFormat="1" applyFill="1" applyBorder="1" applyAlignment="1">
      <alignment horizontal="center"/>
    </xf>
    <xf numFmtId="164" fontId="0" fillId="14" borderId="4" xfId="0" applyNumberFormat="1" applyFill="1" applyBorder="1" applyAlignment="1"/>
    <xf numFmtId="164" fontId="0" fillId="14" borderId="4" xfId="0" applyNumberFormat="1" applyFill="1" applyBorder="1"/>
    <xf numFmtId="164" fontId="1" fillId="14" borderId="4" xfId="0" applyNumberFormat="1" applyFont="1" applyFill="1" applyBorder="1"/>
    <xf numFmtId="164" fontId="2" fillId="14" borderId="4" xfId="0" applyNumberFormat="1" applyFont="1" applyFill="1" applyBorder="1"/>
    <xf numFmtId="164" fontId="0" fillId="2" borderId="4" xfId="0" applyNumberFormat="1" applyFill="1" applyBorder="1" applyAlignment="1">
      <alignment horizontal="center"/>
    </xf>
    <xf numFmtId="0" fontId="2" fillId="14" borderId="3" xfId="0" applyNumberFormat="1" applyFont="1" applyFill="1" applyBorder="1" applyAlignment="1">
      <alignment horizontal="center"/>
    </xf>
    <xf numFmtId="0" fontId="2" fillId="14" borderId="4" xfId="0" applyFont="1" applyFill="1" applyBorder="1" applyAlignment="1">
      <alignment horizontal="center"/>
    </xf>
    <xf numFmtId="10" fontId="2" fillId="0" borderId="0" xfId="0" applyNumberFormat="1" applyFont="1"/>
    <xf numFmtId="10" fontId="2" fillId="14" borderId="4" xfId="0" applyNumberFormat="1" applyFont="1" applyFill="1" applyBorder="1" applyAlignment="1">
      <alignment horizontal="center"/>
    </xf>
    <xf numFmtId="10" fontId="2" fillId="0" borderId="0" xfId="0" applyNumberFormat="1" applyFont="1" applyFill="1"/>
    <xf numFmtId="10" fontId="2" fillId="15" borderId="0" xfId="0" applyNumberFormat="1" applyFont="1" applyFill="1"/>
    <xf numFmtId="10" fontId="2" fillId="2" borderId="3" xfId="0" applyNumberFormat="1" applyFont="1" applyFill="1" applyBorder="1" applyAlignment="1">
      <alignment horizontal="center"/>
    </xf>
    <xf numFmtId="10" fontId="2" fillId="2" borderId="4" xfId="0" applyNumberFormat="1" applyFont="1" applyFill="1" applyBorder="1" applyAlignment="1">
      <alignment horizontal="center"/>
    </xf>
    <xf numFmtId="0" fontId="0" fillId="0" borderId="0" xfId="0" applyFill="1" applyAlignment="1">
      <alignment horizontal="center"/>
    </xf>
    <xf numFmtId="0" fontId="0" fillId="15" borderId="0" xfId="0" applyFill="1"/>
    <xf numFmtId="0" fontId="1" fillId="0" borderId="17" xfId="0" applyFont="1" applyBorder="1"/>
    <xf numFmtId="10" fontId="2" fillId="0" borderId="4" xfId="0" applyNumberFormat="1" applyFont="1" applyBorder="1" applyProtection="1"/>
    <xf numFmtId="10" fontId="1" fillId="0" borderId="4" xfId="0" applyNumberFormat="1" applyFont="1" applyBorder="1"/>
    <xf numFmtId="10" fontId="0" fillId="8" borderId="4" xfId="0" applyNumberFormat="1" applyFill="1" applyBorder="1"/>
    <xf numFmtId="0" fontId="0" fillId="0" borderId="17" xfId="0" applyBorder="1"/>
    <xf numFmtId="0" fontId="0" fillId="0" borderId="19" xfId="0" applyBorder="1"/>
    <xf numFmtId="0" fontId="6" fillId="10" borderId="23" xfId="0" applyFont="1" applyFill="1" applyBorder="1"/>
    <xf numFmtId="0" fontId="24" fillId="0" borderId="0" xfId="0" applyFont="1" applyFill="1" applyBorder="1"/>
    <xf numFmtId="44" fontId="6" fillId="10" borderId="3" xfId="0" applyNumberFormat="1" applyFont="1" applyFill="1" applyBorder="1"/>
    <xf numFmtId="10" fontId="6" fillId="10" borderId="4" xfId="0" applyNumberFormat="1" applyFont="1" applyFill="1" applyBorder="1"/>
    <xf numFmtId="0" fontId="24" fillId="15" borderId="0" xfId="0" applyFont="1" applyFill="1"/>
    <xf numFmtId="10" fontId="6" fillId="10" borderId="21" xfId="0" applyNumberFormat="1" applyFont="1" applyFill="1" applyBorder="1"/>
    <xf numFmtId="0" fontId="24" fillId="0" borderId="0" xfId="0" applyFont="1" applyFill="1"/>
    <xf numFmtId="0" fontId="6" fillId="0" borderId="0" xfId="0" applyFont="1" applyFill="1"/>
    <xf numFmtId="42" fontId="6" fillId="10" borderId="3" xfId="1" applyNumberFormat="1" applyFont="1" applyFill="1" applyBorder="1"/>
    <xf numFmtId="0" fontId="0" fillId="0" borderId="22" xfId="0" applyBorder="1"/>
    <xf numFmtId="44" fontId="0" fillId="0" borderId="3" xfId="1" applyFont="1" applyBorder="1"/>
    <xf numFmtId="42" fontId="1" fillId="8" borderId="3" xfId="1" applyNumberFormat="1" applyFont="1" applyFill="1" applyBorder="1"/>
    <xf numFmtId="0" fontId="20" fillId="9" borderId="24" xfId="0" applyFont="1" applyFill="1" applyBorder="1"/>
    <xf numFmtId="0" fontId="5" fillId="9" borderId="25" xfId="0" applyFont="1" applyFill="1" applyBorder="1"/>
    <xf numFmtId="42" fontId="1" fillId="8" borderId="26" xfId="1" applyNumberFormat="1" applyFont="1" applyFill="1" applyBorder="1"/>
    <xf numFmtId="0" fontId="2" fillId="0" borderId="17" xfId="0" applyFont="1" applyBorder="1"/>
    <xf numFmtId="0" fontId="0" fillId="0" borderId="28" xfId="0" applyFill="1" applyBorder="1"/>
    <xf numFmtId="7" fontId="0" fillId="0" borderId="20" xfId="1" applyNumberFormat="1" applyFont="1" applyBorder="1"/>
    <xf numFmtId="10" fontId="0" fillId="0" borderId="21" xfId="0" applyNumberFormat="1" applyBorder="1"/>
    <xf numFmtId="0" fontId="0" fillId="0" borderId="28" xfId="0" applyBorder="1"/>
    <xf numFmtId="0" fontId="0" fillId="15" borderId="28" xfId="0" applyFill="1" applyBorder="1"/>
    <xf numFmtId="10" fontId="0" fillId="8" borderId="21" xfId="0" applyNumberFormat="1" applyFill="1" applyBorder="1"/>
    <xf numFmtId="0" fontId="2" fillId="0" borderId="24" xfId="0" applyFont="1" applyBorder="1"/>
    <xf numFmtId="0" fontId="2" fillId="0" borderId="25" xfId="0" applyFont="1" applyFill="1" applyBorder="1"/>
    <xf numFmtId="44" fontId="2" fillId="0" borderId="26" xfId="1" applyFont="1" applyBorder="1"/>
    <xf numFmtId="10" fontId="2" fillId="0" borderId="27" xfId="0" applyNumberFormat="1" applyFont="1" applyBorder="1"/>
    <xf numFmtId="0" fontId="2" fillId="0" borderId="25" xfId="0" applyFont="1" applyBorder="1"/>
    <xf numFmtId="44" fontId="2" fillId="0" borderId="26" xfId="1" applyNumberFormat="1" applyFont="1" applyBorder="1"/>
    <xf numFmtId="0" fontId="2" fillId="15" borderId="25" xfId="0" applyFont="1" applyFill="1" applyBorder="1"/>
    <xf numFmtId="42" fontId="2" fillId="8" borderId="29" xfId="1" applyNumberFormat="1" applyFont="1" applyFill="1" applyBorder="1"/>
    <xf numFmtId="10" fontId="2" fillId="8" borderId="27" xfId="0" applyNumberFormat="1" applyFont="1" applyFill="1" applyBorder="1"/>
    <xf numFmtId="44" fontId="0" fillId="0" borderId="3" xfId="1" applyNumberFormat="1" applyFont="1" applyBorder="1"/>
    <xf numFmtId="42" fontId="2" fillId="8" borderId="26" xfId="1" applyNumberFormat="1" applyFont="1" applyFill="1" applyBorder="1"/>
    <xf numFmtId="0" fontId="2" fillId="0" borderId="0" xfId="0" applyFont="1" applyFill="1" applyBorder="1"/>
    <xf numFmtId="0" fontId="6" fillId="10" borderId="17" xfId="0" applyFont="1" applyFill="1" applyBorder="1"/>
    <xf numFmtId="44" fontId="6" fillId="10" borderId="3" xfId="1" applyFont="1" applyFill="1" applyBorder="1"/>
    <xf numFmtId="44" fontId="6" fillId="10" borderId="3" xfId="1" applyNumberFormat="1" applyFont="1" applyFill="1" applyBorder="1"/>
    <xf numFmtId="0" fontId="6" fillId="0" borderId="0" xfId="0" applyFont="1" applyFill="1" applyBorder="1"/>
    <xf numFmtId="10" fontId="0" fillId="9" borderId="4" xfId="0" applyNumberFormat="1" applyFill="1" applyBorder="1"/>
    <xf numFmtId="0" fontId="0" fillId="9" borderId="0" xfId="0" applyFill="1"/>
    <xf numFmtId="0" fontId="0" fillId="9" borderId="17" xfId="0" applyFill="1" applyBorder="1"/>
    <xf numFmtId="0" fontId="0" fillId="9" borderId="0" xfId="0" applyFill="1" applyBorder="1"/>
    <xf numFmtId="44" fontId="1" fillId="9" borderId="0" xfId="1" applyFont="1" applyFill="1" applyBorder="1"/>
    <xf numFmtId="0" fontId="0" fillId="0" borderId="25" xfId="0" applyFill="1" applyBorder="1"/>
    <xf numFmtId="10" fontId="2" fillId="0" borderId="27" xfId="1" applyNumberFormat="1" applyFont="1" applyBorder="1"/>
    <xf numFmtId="44" fontId="0" fillId="0" borderId="25" xfId="1" applyFont="1" applyBorder="1"/>
    <xf numFmtId="44" fontId="1" fillId="0" borderId="25" xfId="1" applyFont="1" applyFill="1" applyBorder="1"/>
    <xf numFmtId="0" fontId="0" fillId="15" borderId="25" xfId="0" applyFont="1" applyFill="1" applyBorder="1"/>
    <xf numFmtId="0" fontId="0" fillId="0" borderId="25" xfId="0" applyFont="1" applyFill="1" applyBorder="1"/>
    <xf numFmtId="10" fontId="0" fillId="8" borderId="4" xfId="0" applyNumberFormat="1" applyFont="1" applyFill="1" applyBorder="1"/>
    <xf numFmtId="0" fontId="24" fillId="0" borderId="17" xfId="0" applyFont="1" applyFill="1" applyBorder="1"/>
    <xf numFmtId="0" fontId="6" fillId="15" borderId="0" xfId="0" applyFont="1" applyFill="1"/>
    <xf numFmtId="42" fontId="1" fillId="8" borderId="20" xfId="1" applyNumberFormat="1" applyFont="1" applyFill="1" applyBorder="1"/>
    <xf numFmtId="0" fontId="6" fillId="10" borderId="18" xfId="0" applyFont="1" applyFill="1" applyBorder="1"/>
    <xf numFmtId="44" fontId="6" fillId="10" borderId="5" xfId="1" applyFont="1" applyFill="1" applyBorder="1"/>
    <xf numFmtId="10" fontId="6" fillId="10" borderId="6" xfId="0" applyNumberFormat="1" applyFont="1" applyFill="1" applyBorder="1"/>
    <xf numFmtId="42" fontId="6" fillId="10" borderId="5" xfId="1" applyNumberFormat="1" applyFont="1" applyFill="1" applyBorder="1"/>
    <xf numFmtId="0" fontId="2" fillId="16" borderId="7" xfId="0" applyFont="1" applyFill="1" applyBorder="1"/>
    <xf numFmtId="9" fontId="4" fillId="16" borderId="8" xfId="0" applyNumberFormat="1" applyFont="1" applyFill="1" applyBorder="1"/>
    <xf numFmtId="44" fontId="0" fillId="0" borderId="0" xfId="0" applyNumberFormat="1"/>
    <xf numFmtId="44" fontId="1" fillId="9" borderId="3" xfId="1" applyFont="1" applyFill="1" applyBorder="1"/>
    <xf numFmtId="10" fontId="1" fillId="9" borderId="4" xfId="0" applyNumberFormat="1" applyFont="1" applyFill="1" applyBorder="1"/>
    <xf numFmtId="0" fontId="1" fillId="9" borderId="0" xfId="0" applyFont="1" applyFill="1"/>
    <xf numFmtId="44" fontId="1" fillId="0" borderId="0" xfId="1" applyFont="1" applyFill="1" applyBorder="1"/>
    <xf numFmtId="0" fontId="1" fillId="0" borderId="0" xfId="0" applyFont="1" applyFill="1"/>
    <xf numFmtId="0" fontId="1" fillId="15" borderId="0" xfId="0" applyFont="1" applyFill="1"/>
    <xf numFmtId="0" fontId="1" fillId="9" borderId="0" xfId="0" applyFont="1" applyFill="1" applyBorder="1"/>
    <xf numFmtId="44" fontId="1" fillId="0" borderId="3" xfId="1" applyFont="1" applyBorder="1"/>
    <xf numFmtId="0" fontId="1" fillId="0" borderId="0" xfId="0" applyFont="1" applyBorder="1"/>
    <xf numFmtId="44" fontId="0" fillId="0" borderId="3" xfId="0" applyNumberFormat="1" applyFont="1" applyBorder="1"/>
    <xf numFmtId="44" fontId="0" fillId="0" borderId="0" xfId="0" applyNumberFormat="1" applyFont="1" applyBorder="1"/>
    <xf numFmtId="10" fontId="0" fillId="0" borderId="4" xfId="0" applyNumberFormat="1" applyFont="1" applyBorder="1"/>
    <xf numFmtId="0" fontId="0" fillId="0" borderId="0" xfId="0" applyFont="1" applyFill="1"/>
    <xf numFmtId="0" fontId="0" fillId="15" borderId="0" xfId="0" applyFont="1" applyFill="1"/>
    <xf numFmtId="42" fontId="0" fillId="8" borderId="3" xfId="1" applyNumberFormat="1" applyFont="1" applyFill="1" applyBorder="1" applyAlignment="1">
      <alignment horizontal="center"/>
    </xf>
    <xf numFmtId="0" fontId="0" fillId="0" borderId="0" xfId="0" applyFont="1" applyFill="1" applyBorder="1"/>
    <xf numFmtId="0" fontId="0" fillId="0" borderId="0" xfId="0" applyFont="1"/>
    <xf numFmtId="10" fontId="1" fillId="8" borderId="4" xfId="0" applyNumberFormat="1" applyFont="1" applyFill="1" applyBorder="1"/>
    <xf numFmtId="0" fontId="1" fillId="0" borderId="0" xfId="0" applyFont="1" applyFill="1" applyBorder="1"/>
    <xf numFmtId="0" fontId="2" fillId="14" borderId="17" xfId="0" applyFont="1" applyFill="1" applyBorder="1" applyAlignment="1">
      <alignment horizontal="center"/>
    </xf>
    <xf numFmtId="0" fontId="0" fillId="9" borderId="0" xfId="0" applyFont="1" applyFill="1"/>
    <xf numFmtId="44" fontId="1" fillId="9" borderId="26" xfId="1" applyFont="1" applyFill="1" applyBorder="1"/>
    <xf numFmtId="10" fontId="1" fillId="9" borderId="27" xfId="0" applyNumberFormat="1" applyFont="1" applyFill="1" applyBorder="1"/>
    <xf numFmtId="0" fontId="1" fillId="9" borderId="25" xfId="0" applyFont="1" applyFill="1" applyBorder="1"/>
    <xf numFmtId="10" fontId="1" fillId="8" borderId="27" xfId="0" applyNumberFormat="1" applyFont="1" applyFill="1" applyBorder="1"/>
    <xf numFmtId="10" fontId="4" fillId="9" borderId="15" xfId="2" applyNumberFormat="1" applyFont="1" applyFill="1" applyBorder="1" applyProtection="1"/>
    <xf numFmtId="10" fontId="4" fillId="9" borderId="14" xfId="2" applyNumberFormat="1" applyFont="1" applyFill="1" applyBorder="1" applyProtection="1"/>
    <xf numFmtId="44" fontId="20" fillId="0" borderId="3" xfId="1" applyNumberFormat="1" applyFont="1" applyBorder="1" applyAlignment="1" applyProtection="1">
      <alignment horizontal="right"/>
    </xf>
    <xf numFmtId="0" fontId="4" fillId="3" borderId="4" xfId="0" applyFont="1" applyFill="1" applyBorder="1" applyAlignment="1" applyProtection="1">
      <alignment horizontal="center"/>
    </xf>
    <xf numFmtId="42" fontId="1" fillId="16" borderId="3" xfId="1" applyNumberFormat="1" applyFont="1" applyFill="1" applyBorder="1"/>
    <xf numFmtId="10" fontId="0" fillId="16" borderId="4" xfId="0" applyNumberFormat="1" applyFill="1" applyBorder="1"/>
    <xf numFmtId="10" fontId="0" fillId="16" borderId="21" xfId="0" applyNumberFormat="1" applyFill="1" applyBorder="1"/>
    <xf numFmtId="42" fontId="2" fillId="16" borderId="29" xfId="1" applyNumberFormat="1" applyFont="1" applyFill="1" applyBorder="1"/>
    <xf numFmtId="10" fontId="2" fillId="16" borderId="27" xfId="0" applyNumberFormat="1" applyFont="1" applyFill="1" applyBorder="1"/>
    <xf numFmtId="42" fontId="2" fillId="16" borderId="26" xfId="1" applyNumberFormat="1" applyFont="1" applyFill="1" applyBorder="1"/>
    <xf numFmtId="42" fontId="1" fillId="16" borderId="20" xfId="1" applyNumberFormat="1" applyFont="1" applyFill="1" applyBorder="1"/>
    <xf numFmtId="10" fontId="4" fillId="16" borderId="27" xfId="0" applyNumberFormat="1" applyFont="1" applyFill="1" applyBorder="1"/>
    <xf numFmtId="10" fontId="4" fillId="16" borderId="27" xfId="1" applyNumberFormat="1" applyFont="1" applyFill="1" applyBorder="1"/>
    <xf numFmtId="10" fontId="4" fillId="16" borderId="4" xfId="0" applyNumberFormat="1" applyFont="1" applyFill="1" applyBorder="1"/>
    <xf numFmtId="42" fontId="5" fillId="16" borderId="3" xfId="1" applyNumberFormat="1" applyFont="1" applyFill="1" applyBorder="1" applyAlignment="1">
      <alignment horizontal="center"/>
    </xf>
    <xf numFmtId="42" fontId="0" fillId="16" borderId="26" xfId="1" applyNumberFormat="1" applyFont="1" applyFill="1" applyBorder="1"/>
    <xf numFmtId="42" fontId="0" fillId="16" borderId="3" xfId="1" applyNumberFormat="1" applyFont="1" applyFill="1" applyBorder="1"/>
    <xf numFmtId="44" fontId="0" fillId="16" borderId="3" xfId="1" applyNumberFormat="1" applyFont="1" applyFill="1" applyBorder="1"/>
    <xf numFmtId="42" fontId="25" fillId="17" borderId="3" xfId="1" applyNumberFormat="1" applyFont="1" applyFill="1" applyBorder="1"/>
    <xf numFmtId="10" fontId="25" fillId="17" borderId="4" xfId="0" applyNumberFormat="1" applyFont="1" applyFill="1" applyBorder="1"/>
    <xf numFmtId="44" fontId="25" fillId="17" borderId="3" xfId="1" applyNumberFormat="1" applyFont="1" applyFill="1" applyBorder="1"/>
    <xf numFmtId="42" fontId="25" fillId="17" borderId="5" xfId="1" applyNumberFormat="1" applyFont="1" applyFill="1" applyBorder="1"/>
    <xf numFmtId="10" fontId="25" fillId="17" borderId="6" xfId="0" applyNumberFormat="1" applyFont="1" applyFill="1" applyBorder="1"/>
    <xf numFmtId="164" fontId="26" fillId="17" borderId="1" xfId="0" applyNumberFormat="1" applyFont="1" applyFill="1" applyBorder="1" applyAlignment="1">
      <alignment horizontal="center"/>
    </xf>
    <xf numFmtId="169" fontId="27" fillId="17" borderId="2" xfId="1" applyNumberFormat="1" applyFont="1" applyFill="1" applyBorder="1" applyAlignment="1">
      <alignment horizontal="center"/>
    </xf>
    <xf numFmtId="164" fontId="26" fillId="17" borderId="4" xfId="0" applyNumberFormat="1" applyFont="1" applyFill="1" applyBorder="1" applyAlignment="1">
      <alignment horizontal="center"/>
    </xf>
    <xf numFmtId="10" fontId="25" fillId="17" borderId="3" xfId="0" applyNumberFormat="1" applyFont="1" applyFill="1" applyBorder="1" applyAlignment="1">
      <alignment horizontal="center"/>
    </xf>
    <xf numFmtId="10" fontId="25" fillId="17" borderId="4" xfId="0" applyNumberFormat="1" applyFont="1" applyFill="1" applyBorder="1" applyAlignment="1">
      <alignment horizontal="center"/>
    </xf>
    <xf numFmtId="10" fontId="2" fillId="8" borderId="27" xfId="1" applyNumberFormat="1" applyFont="1" applyFill="1" applyBorder="1"/>
    <xf numFmtId="10" fontId="2" fillId="0" borderId="27" xfId="1" applyNumberFormat="1" applyFont="1" applyBorder="1" applyProtection="1"/>
    <xf numFmtId="0" fontId="2" fillId="18" borderId="5" xfId="0" applyFont="1" applyFill="1" applyBorder="1" applyAlignment="1">
      <alignment horizontal="center"/>
    </xf>
    <xf numFmtId="0" fontId="0" fillId="18" borderId="31" xfId="0" applyFill="1" applyBorder="1" applyAlignment="1">
      <alignment horizontal="center"/>
    </xf>
    <xf numFmtId="0" fontId="0" fillId="18" borderId="6" xfId="0" applyFill="1" applyBorder="1" applyAlignment="1">
      <alignment horizontal="center"/>
    </xf>
    <xf numFmtId="0" fontId="31" fillId="19" borderId="1" xfId="0" applyFont="1" applyFill="1" applyBorder="1" applyAlignment="1">
      <alignment horizontal="center"/>
    </xf>
    <xf numFmtId="0" fontId="32" fillId="19" borderId="30" xfId="0" applyFont="1" applyFill="1" applyBorder="1" applyAlignment="1">
      <alignment horizontal="center"/>
    </xf>
    <xf numFmtId="0" fontId="2" fillId="19" borderId="32" xfId="0" applyFont="1" applyFill="1" applyBorder="1" applyAlignment="1">
      <alignment horizontal="center"/>
    </xf>
    <xf numFmtId="0" fontId="2" fillId="19" borderId="33" xfId="0" applyFont="1" applyFill="1" applyBorder="1" applyAlignment="1">
      <alignment horizontal="center"/>
    </xf>
    <xf numFmtId="14" fontId="32" fillId="19" borderId="5" xfId="0" applyNumberFormat="1" applyFont="1" applyFill="1" applyBorder="1"/>
    <xf numFmtId="14" fontId="32" fillId="19" borderId="31" xfId="0" applyNumberFormat="1" applyFont="1" applyFill="1" applyBorder="1"/>
    <xf numFmtId="49" fontId="0" fillId="19" borderId="34" xfId="0" applyNumberFormat="1" applyFill="1" applyBorder="1" applyAlignment="1">
      <alignment horizontal="center"/>
    </xf>
    <xf numFmtId="49" fontId="0" fillId="19" borderId="35" xfId="0" applyNumberFormat="1" applyFill="1" applyBorder="1" applyAlignment="1">
      <alignment horizontal="center"/>
    </xf>
    <xf numFmtId="1" fontId="34" fillId="17" borderId="37" xfId="0" applyNumberFormat="1" applyFont="1" applyFill="1" applyBorder="1" applyAlignment="1">
      <alignment horizontal="center"/>
    </xf>
    <xf numFmtId="1" fontId="34" fillId="17" borderId="38" xfId="0" applyNumberFormat="1" applyFont="1" applyFill="1" applyBorder="1" applyAlignment="1">
      <alignment horizontal="center"/>
    </xf>
    <xf numFmtId="1" fontId="33" fillId="17" borderId="39" xfId="0" applyNumberFormat="1" applyFont="1" applyFill="1" applyBorder="1" applyAlignment="1">
      <alignment horizontal="center"/>
    </xf>
    <xf numFmtId="1" fontId="33" fillId="17" borderId="40" xfId="0" applyNumberFormat="1" applyFont="1" applyFill="1" applyBorder="1" applyAlignment="1">
      <alignment horizontal="center"/>
    </xf>
    <xf numFmtId="1" fontId="2" fillId="0" borderId="0" xfId="0" applyNumberFormat="1" applyFont="1" applyAlignment="1">
      <alignment horizontal="center"/>
    </xf>
    <xf numFmtId="1" fontId="2" fillId="0" borderId="41" xfId="0" applyNumberFormat="1" applyFont="1" applyBorder="1" applyAlignment="1">
      <alignment horizontal="center"/>
    </xf>
    <xf numFmtId="170" fontId="2" fillId="0" borderId="32" xfId="0" applyNumberFormat="1" applyFont="1" applyFill="1" applyBorder="1"/>
    <xf numFmtId="164" fontId="0" fillId="0" borderId="32" xfId="0" applyNumberFormat="1" applyBorder="1"/>
    <xf numFmtId="164" fontId="0" fillId="0" borderId="32" xfId="0" applyNumberFormat="1" applyFill="1" applyBorder="1"/>
    <xf numFmtId="164" fontId="0" fillId="0" borderId="33" xfId="0" applyNumberFormat="1" applyFill="1" applyBorder="1"/>
    <xf numFmtId="170" fontId="2" fillId="0" borderId="42" xfId="0" applyNumberFormat="1" applyFont="1" applyBorder="1"/>
    <xf numFmtId="170" fontId="2" fillId="0" borderId="43" xfId="0" applyNumberFormat="1" applyFont="1" applyFill="1" applyBorder="1"/>
    <xf numFmtId="164" fontId="0" fillId="0" borderId="44" xfId="0" applyNumberFormat="1" applyBorder="1"/>
    <xf numFmtId="164" fontId="4" fillId="0" borderId="44" xfId="0" applyNumberFormat="1" applyFont="1" applyFill="1" applyBorder="1"/>
    <xf numFmtId="164" fontId="0" fillId="0" borderId="44" xfId="0" applyNumberFormat="1" applyFill="1" applyBorder="1"/>
    <xf numFmtId="164" fontId="0" fillId="0" borderId="45" xfId="0" applyNumberFormat="1" applyFill="1" applyBorder="1"/>
    <xf numFmtId="164" fontId="4" fillId="0" borderId="44" xfId="0" applyNumberFormat="1" applyFont="1" applyBorder="1"/>
    <xf numFmtId="170" fontId="2" fillId="0" borderId="46" xfId="0" applyNumberFormat="1" applyFont="1" applyBorder="1"/>
    <xf numFmtId="170" fontId="2" fillId="0" borderId="34" xfId="0" applyNumberFormat="1" applyFont="1" applyFill="1" applyBorder="1"/>
    <xf numFmtId="164" fontId="4" fillId="0" borderId="39" xfId="0" applyNumberFormat="1" applyFont="1" applyBorder="1"/>
    <xf numFmtId="164" fontId="0" fillId="0" borderId="39" xfId="0" applyNumberFormat="1" applyBorder="1"/>
    <xf numFmtId="164" fontId="0" fillId="0" borderId="34" xfId="0" applyNumberFormat="1" applyBorder="1"/>
    <xf numFmtId="164" fontId="0" fillId="0" borderId="39" xfId="0" applyNumberFormat="1" applyFill="1" applyBorder="1"/>
    <xf numFmtId="164" fontId="4" fillId="0" borderId="32" xfId="0" applyNumberFormat="1" applyFont="1" applyBorder="1"/>
    <xf numFmtId="164" fontId="4" fillId="0" borderId="32" xfId="0" applyNumberFormat="1" applyFont="1" applyFill="1" applyBorder="1"/>
    <xf numFmtId="164" fontId="0" fillId="0" borderId="43" xfId="0" applyNumberFormat="1" applyBorder="1"/>
    <xf numFmtId="164" fontId="4" fillId="0" borderId="43" xfId="0" applyNumberFormat="1" applyFont="1" applyBorder="1"/>
    <xf numFmtId="164" fontId="0" fillId="0" borderId="43" xfId="0" applyNumberFormat="1" applyFill="1" applyBorder="1"/>
    <xf numFmtId="164" fontId="0" fillId="0" borderId="47" xfId="0" applyNumberFormat="1" applyFill="1" applyBorder="1"/>
    <xf numFmtId="164" fontId="0" fillId="9" borderId="43" xfId="0" applyNumberFormat="1" applyFont="1" applyFill="1" applyBorder="1"/>
    <xf numFmtId="164" fontId="0" fillId="0" borderId="34" xfId="0" applyNumberFormat="1" applyFill="1" applyBorder="1"/>
    <xf numFmtId="164" fontId="4" fillId="16" borderId="32" xfId="0" applyNumberFormat="1" applyFont="1" applyFill="1" applyBorder="1"/>
    <xf numFmtId="164" fontId="4" fillId="16" borderId="43" xfId="0" applyNumberFormat="1" applyFont="1" applyFill="1" applyBorder="1"/>
    <xf numFmtId="164" fontId="0" fillId="0" borderId="43" xfId="0" applyNumberFormat="1" applyFont="1" applyBorder="1"/>
    <xf numFmtId="164" fontId="4" fillId="16" borderId="47" xfId="0" applyNumberFormat="1" applyFont="1" applyFill="1" applyBorder="1"/>
    <xf numFmtId="164" fontId="4" fillId="0" borderId="34" xfId="0" applyNumberFormat="1" applyFont="1" applyBorder="1"/>
    <xf numFmtId="1" fontId="0" fillId="9" borderId="48" xfId="0" applyNumberFormat="1" applyFill="1" applyBorder="1" applyAlignment="1">
      <alignment horizontal="center" wrapText="1"/>
    </xf>
    <xf numFmtId="170" fontId="2" fillId="0" borderId="49" xfId="0" applyNumberFormat="1" applyFont="1" applyBorder="1" applyAlignment="1">
      <alignment wrapText="1"/>
    </xf>
    <xf numFmtId="164" fontId="0" fillId="0" borderId="49" xfId="0" applyNumberFormat="1" applyBorder="1" applyAlignment="1">
      <alignment wrapText="1"/>
    </xf>
    <xf numFmtId="164" fontId="4" fillId="0" borderId="50" xfId="0" applyNumberFormat="1" applyFont="1" applyBorder="1" applyAlignment="1">
      <alignment wrapText="1"/>
    </xf>
    <xf numFmtId="170" fontId="0" fillId="9" borderId="51" xfId="0" applyNumberFormat="1" applyFill="1" applyBorder="1" applyAlignment="1">
      <alignment wrapText="1"/>
    </xf>
    <xf numFmtId="170" fontId="2" fillId="0" borderId="52" xfId="0" applyNumberFormat="1" applyFont="1" applyBorder="1" applyAlignment="1">
      <alignment wrapText="1"/>
    </xf>
    <xf numFmtId="164" fontId="0" fillId="0" borderId="52" xfId="0" applyNumberFormat="1" applyBorder="1" applyAlignment="1">
      <alignment wrapText="1"/>
    </xf>
    <xf numFmtId="164" fontId="0" fillId="0" borderId="53" xfId="0" applyNumberFormat="1" applyBorder="1" applyAlignment="1">
      <alignment wrapText="1"/>
    </xf>
    <xf numFmtId="170" fontId="0" fillId="9" borderId="42" xfId="0" applyNumberFormat="1" applyFill="1" applyBorder="1" applyAlignment="1">
      <alignment wrapText="1"/>
    </xf>
    <xf numFmtId="170" fontId="2" fillId="0" borderId="43" xfId="0" applyNumberFormat="1" applyFont="1" applyBorder="1" applyAlignment="1">
      <alignment wrapText="1"/>
    </xf>
    <xf numFmtId="170" fontId="2" fillId="9" borderId="51" xfId="0" applyNumberFormat="1" applyFont="1" applyFill="1" applyBorder="1"/>
    <xf numFmtId="170" fontId="2" fillId="0" borderId="52" xfId="0" applyNumberFormat="1" applyFont="1" applyFill="1" applyBorder="1"/>
    <xf numFmtId="164" fontId="0" fillId="0" borderId="52" xfId="0" applyNumberFormat="1" applyBorder="1"/>
    <xf numFmtId="170" fontId="2" fillId="9" borderId="46" xfId="0" applyNumberFormat="1" applyFont="1" applyFill="1" applyBorder="1"/>
    <xf numFmtId="164" fontId="0" fillId="0" borderId="34" xfId="0" applyNumberFormat="1" applyBorder="1" applyAlignment="1">
      <alignment wrapText="1"/>
    </xf>
    <xf numFmtId="164" fontId="4" fillId="0" borderId="35" xfId="0" applyNumberFormat="1" applyFont="1" applyBorder="1" applyAlignment="1">
      <alignment wrapText="1"/>
    </xf>
    <xf numFmtId="1" fontId="0" fillId="9" borderId="54" xfId="0" applyNumberFormat="1" applyFill="1" applyBorder="1" applyAlignment="1">
      <alignment horizontal="center" wrapText="1"/>
    </xf>
    <xf numFmtId="170" fontId="2" fillId="0" borderId="44" xfId="0" applyNumberFormat="1" applyFont="1" applyBorder="1" applyAlignment="1">
      <alignment wrapText="1"/>
    </xf>
    <xf numFmtId="164" fontId="0" fillId="0" borderId="44" xfId="0" applyNumberFormat="1" applyBorder="1" applyAlignment="1">
      <alignment wrapText="1"/>
    </xf>
    <xf numFmtId="164" fontId="0" fillId="0" borderId="45" xfId="0" applyNumberFormat="1" applyBorder="1" applyAlignment="1">
      <alignment wrapText="1"/>
    </xf>
    <xf numFmtId="164" fontId="0" fillId="0" borderId="43" xfId="0" applyNumberFormat="1" applyBorder="1" applyAlignment="1">
      <alignment wrapText="1"/>
    </xf>
    <xf numFmtId="164" fontId="4" fillId="0" borderId="52" xfId="0" applyNumberFormat="1" applyFont="1" applyBorder="1" applyAlignment="1">
      <alignment wrapText="1"/>
    </xf>
    <xf numFmtId="164" fontId="0" fillId="0" borderId="47" xfId="0" applyNumberFormat="1" applyBorder="1" applyAlignment="1">
      <alignment wrapText="1"/>
    </xf>
    <xf numFmtId="164" fontId="0" fillId="0" borderId="52" xfId="0" applyNumberFormat="1" applyFill="1" applyBorder="1"/>
    <xf numFmtId="164" fontId="0" fillId="0" borderId="53" xfId="0" applyNumberFormat="1" applyFill="1" applyBorder="1"/>
    <xf numFmtId="164" fontId="0" fillId="0" borderId="35" xfId="0" applyNumberFormat="1" applyFill="1" applyBorder="1"/>
    <xf numFmtId="0" fontId="0" fillId="0" borderId="0" xfId="0" applyNumberFormat="1" applyAlignment="1">
      <alignment horizontal="center"/>
    </xf>
    <xf numFmtId="0" fontId="2" fillId="0" borderId="0" xfId="0" applyNumberFormat="1" applyFont="1" applyFill="1" applyAlignment="1">
      <alignment horizontal="center"/>
    </xf>
    <xf numFmtId="0" fontId="0" fillId="0" borderId="0" xfId="0" applyNumberFormat="1" applyFill="1" applyAlignment="1">
      <alignment horizontal="center"/>
    </xf>
    <xf numFmtId="0" fontId="0" fillId="15" borderId="0" xfId="0" applyNumberFormat="1" applyFill="1" applyAlignment="1">
      <alignment horizontal="center"/>
    </xf>
    <xf numFmtId="49" fontId="2" fillId="14" borderId="5" xfId="0" applyNumberFormat="1" applyFont="1" applyFill="1" applyBorder="1" applyAlignment="1">
      <alignment horizontal="center"/>
    </xf>
    <xf numFmtId="0" fontId="0" fillId="14" borderId="6" xfId="0" applyNumberFormat="1" applyFill="1" applyBorder="1" applyAlignment="1">
      <alignment horizontal="center"/>
    </xf>
    <xf numFmtId="0" fontId="3" fillId="0" borderId="17" xfId="0" applyFont="1" applyBorder="1"/>
    <xf numFmtId="169" fontId="2" fillId="14" borderId="18" xfId="0" applyNumberFormat="1" applyFont="1" applyFill="1" applyBorder="1" applyAlignment="1">
      <alignment horizontal="center"/>
    </xf>
    <xf numFmtId="0" fontId="0" fillId="0" borderId="3" xfId="0" applyBorder="1" applyAlignment="1"/>
    <xf numFmtId="10" fontId="0" fillId="0" borderId="4" xfId="0" applyNumberFormat="1" applyBorder="1" applyAlignment="1"/>
    <xf numFmtId="0" fontId="2" fillId="2" borderId="5" xfId="0" applyFont="1" applyFill="1" applyBorder="1" applyAlignment="1">
      <alignment horizontal="center"/>
    </xf>
    <xf numFmtId="0" fontId="0" fillId="2" borderId="6" xfId="0" applyFill="1" applyBorder="1" applyAlignment="1">
      <alignment horizontal="center"/>
    </xf>
    <xf numFmtId="0" fontId="21" fillId="16" borderId="3" xfId="0" applyFont="1" applyFill="1" applyBorder="1"/>
    <xf numFmtId="10" fontId="21" fillId="16" borderId="4" xfId="0" applyNumberFormat="1" applyFont="1" applyFill="1" applyBorder="1"/>
    <xf numFmtId="0" fontId="25" fillId="17" borderId="5" xfId="0" applyFont="1" applyFill="1" applyBorder="1" applyAlignment="1">
      <alignment horizontal="center"/>
    </xf>
    <xf numFmtId="0" fontId="26" fillId="17" borderId="6" xfId="0" applyFont="1" applyFill="1" applyBorder="1" applyAlignment="1">
      <alignment horizontal="center"/>
    </xf>
    <xf numFmtId="0" fontId="4" fillId="3" borderId="4" xfId="0" applyFont="1" applyFill="1" applyBorder="1" applyAlignment="1">
      <alignment horizontal="center"/>
    </xf>
    <xf numFmtId="0" fontId="0" fillId="0" borderId="17" xfId="0" applyFont="1" applyBorder="1"/>
    <xf numFmtId="0" fontId="28" fillId="18" borderId="1" xfId="0" applyFont="1" applyFill="1" applyBorder="1" applyAlignment="1">
      <alignment horizontal="center"/>
    </xf>
    <xf numFmtId="0" fontId="28" fillId="18" borderId="30" xfId="0" applyFont="1" applyFill="1" applyBorder="1" applyAlignment="1">
      <alignment horizontal="center"/>
    </xf>
    <xf numFmtId="0" fontId="28" fillId="18" borderId="2" xfId="0" applyFont="1" applyFill="1" applyBorder="1" applyAlignment="1">
      <alignment horizontal="center"/>
    </xf>
    <xf numFmtId="0" fontId="29" fillId="18" borderId="3" xfId="0" applyFont="1" applyFill="1" applyBorder="1" applyAlignment="1">
      <alignment horizontal="center"/>
    </xf>
    <xf numFmtId="0" fontId="30" fillId="18" borderId="0" xfId="0" applyFont="1" applyFill="1" applyBorder="1" applyAlignment="1">
      <alignment horizontal="center"/>
    </xf>
    <xf numFmtId="0" fontId="30" fillId="18" borderId="4" xfId="0" applyFont="1" applyFill="1" applyBorder="1" applyAlignment="1">
      <alignment horizontal="center"/>
    </xf>
    <xf numFmtId="14" fontId="33" fillId="17" borderId="7" xfId="0" applyNumberFormat="1" applyFont="1" applyFill="1" applyBorder="1" applyAlignment="1">
      <alignment horizontal="center" wrapText="1"/>
    </xf>
    <xf numFmtId="0" fontId="33" fillId="17" borderId="36" xfId="0" applyFont="1" applyFill="1" applyBorder="1" applyAlignment="1">
      <alignment horizontal="center" wrapText="1"/>
    </xf>
    <xf numFmtId="0" fontId="33" fillId="17" borderId="7" xfId="0" applyFont="1" applyFill="1" applyBorder="1" applyAlignment="1">
      <alignment horizontal="center" wrapText="1"/>
    </xf>
    <xf numFmtId="0" fontId="0" fillId="0" borderId="36" xfId="0" applyBorder="1" applyAlignment="1">
      <alignment horizontal="center" wrapText="1"/>
    </xf>
    <xf numFmtId="0" fontId="2" fillId="2" borderId="1" xfId="0" applyFont="1" applyFill="1" applyBorder="1" applyAlignment="1"/>
    <xf numFmtId="0" fontId="0" fillId="2" borderId="2" xfId="0" applyFill="1" applyBorder="1" applyAlignment="1"/>
    <xf numFmtId="0" fontId="2" fillId="2" borderId="3" xfId="0" applyFont="1" applyFill="1" applyBorder="1" applyAlignment="1"/>
    <xf numFmtId="0" fontId="0" fillId="2" borderId="4" xfId="0" applyFill="1" applyBorder="1" applyAlignment="1"/>
    <xf numFmtId="0" fontId="2" fillId="2" borderId="5" xfId="0" applyFont="1" applyFill="1" applyBorder="1" applyAlignment="1"/>
    <xf numFmtId="0" fontId="0" fillId="2" borderId="6" xfId="0" applyFill="1" applyBorder="1" applyAlignment="1"/>
    <xf numFmtId="1" fontId="4" fillId="2" borderId="17" xfId="0" applyNumberFormat="1" applyFont="1" applyFill="1" applyBorder="1" applyAlignment="1">
      <alignment horizontal="center"/>
    </xf>
    <xf numFmtId="1" fontId="4" fillId="16" borderId="37" xfId="0" applyNumberFormat="1" applyFont="1" applyFill="1" applyBorder="1" applyAlignment="1">
      <alignment horizontal="center"/>
    </xf>
  </cellXfs>
  <cellStyles count="163">
    <cellStyle name="48_description" xfId="3"/>
    <cellStyle name="Commentaire" xfId="4"/>
    <cellStyle name="Euro" xfId="5"/>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2" xfId="6"/>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Monétaire" xfId="1" builtinId="4"/>
    <cellStyle name="Monétaire 2" xfId="7"/>
    <cellStyle name="Monétaire 2 2" xfId="8"/>
    <cellStyle name="Monétaire 3" xfId="9"/>
    <cellStyle name="Normal" xfId="0" builtinId="0"/>
    <cellStyle name="Normal 2" xfId="10"/>
    <cellStyle name="Normal 2 2" xfId="11"/>
    <cellStyle name="Normal 2 2 2" xfId="12"/>
    <cellStyle name="Pourcentage" xfId="2" builtinId="5"/>
    <cellStyle name="Pourcentage 2" xfId="13"/>
    <cellStyle name="Satisfaisant" xfId="14"/>
    <cellStyle name="Titre" xfId="15"/>
    <cellStyle name="Titre 1" xfId="16"/>
    <cellStyle name="Titre 2" xfId="17"/>
    <cellStyle name="Titre 3" xfId="18"/>
    <cellStyle name="Titre 4" xfId="19"/>
    <cellStyle name="Vérification"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B1:P54"/>
  <sheetViews>
    <sheetView tabSelected="1" zoomScale="12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RowHeight="12" x14ac:dyDescent="0"/>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3" thickBot="1"/>
    <row r="2" spans="2:16" ht="18" thickTop="1">
      <c r="B2" s="354" t="s">
        <v>126</v>
      </c>
      <c r="C2" s="355"/>
      <c r="D2" s="355"/>
      <c r="E2" s="355"/>
      <c r="F2" s="355"/>
      <c r="G2" s="355"/>
      <c r="H2" s="355"/>
      <c r="I2" s="355"/>
      <c r="J2" s="355"/>
      <c r="K2" s="355"/>
      <c r="L2" s="355"/>
      <c r="M2" s="355"/>
      <c r="N2" s="355"/>
      <c r="O2" s="356"/>
    </row>
    <row r="3" spans="2:16" ht="15">
      <c r="B3" s="357" t="s">
        <v>198</v>
      </c>
      <c r="C3" s="358"/>
      <c r="D3" s="358"/>
      <c r="E3" s="358"/>
      <c r="F3" s="358"/>
      <c r="G3" s="358"/>
      <c r="H3" s="358"/>
      <c r="I3" s="358"/>
      <c r="J3" s="358"/>
      <c r="K3" s="358"/>
      <c r="L3" s="358"/>
      <c r="M3" s="358"/>
      <c r="N3" s="358"/>
      <c r="O3" s="359"/>
    </row>
    <row r="4" spans="2:16" ht="13" thickBot="1">
      <c r="B4" s="263"/>
      <c r="C4" s="264"/>
      <c r="D4" s="264"/>
      <c r="E4" s="264"/>
      <c r="F4" s="264"/>
      <c r="G4" s="264"/>
      <c r="H4" s="264"/>
      <c r="I4" s="264"/>
      <c r="J4" s="264"/>
      <c r="K4" s="264"/>
      <c r="L4" s="264"/>
      <c r="M4" s="264"/>
      <c r="N4" s="264"/>
      <c r="O4" s="265"/>
    </row>
    <row r="5" spans="2:16" ht="13" thickTop="1">
      <c r="B5" s="266"/>
      <c r="C5" s="267"/>
      <c r="D5" s="268" t="s">
        <v>199</v>
      </c>
      <c r="E5" s="268" t="s">
        <v>200</v>
      </c>
      <c r="F5" s="268" t="s">
        <v>201</v>
      </c>
      <c r="G5" s="268" t="s">
        <v>7</v>
      </c>
      <c r="H5" s="268" t="s">
        <v>202</v>
      </c>
      <c r="I5" s="268" t="s">
        <v>203</v>
      </c>
      <c r="J5" s="268" t="s">
        <v>204</v>
      </c>
      <c r="K5" s="268" t="s">
        <v>205</v>
      </c>
      <c r="L5" s="268" t="s">
        <v>206</v>
      </c>
      <c r="M5" s="268" t="s">
        <v>207</v>
      </c>
      <c r="N5" s="268" t="s">
        <v>208</v>
      </c>
      <c r="O5" s="269" t="s">
        <v>209</v>
      </c>
    </row>
    <row r="6" spans="2:16" ht="13" thickBot="1">
      <c r="B6" s="270"/>
      <c r="C6" s="271"/>
      <c r="D6" s="272" t="s">
        <v>9</v>
      </c>
      <c r="E6" s="272" t="s">
        <v>10</v>
      </c>
      <c r="F6" s="272" t="s">
        <v>11</v>
      </c>
      <c r="G6" s="272" t="s">
        <v>12</v>
      </c>
      <c r="H6" s="272" t="s">
        <v>13</v>
      </c>
      <c r="I6" s="272" t="s">
        <v>14</v>
      </c>
      <c r="J6" s="272" t="s">
        <v>15</v>
      </c>
      <c r="K6" s="272" t="s">
        <v>16</v>
      </c>
      <c r="L6" s="272" t="s">
        <v>17</v>
      </c>
      <c r="M6" s="272" t="s">
        <v>18</v>
      </c>
      <c r="N6" s="272" t="s">
        <v>19</v>
      </c>
      <c r="O6" s="273" t="s">
        <v>20</v>
      </c>
    </row>
    <row r="7" spans="2:16" ht="14" thickTop="1" thickBot="1">
      <c r="B7" s="360" t="s">
        <v>210</v>
      </c>
      <c r="C7" s="361"/>
      <c r="D7" s="371">
        <v>100</v>
      </c>
      <c r="E7" s="274">
        <f t="shared" ref="E7:O7" si="0">+D7</f>
        <v>100</v>
      </c>
      <c r="F7" s="274">
        <f t="shared" si="0"/>
        <v>100</v>
      </c>
      <c r="G7" s="274">
        <f t="shared" si="0"/>
        <v>100</v>
      </c>
      <c r="H7" s="274">
        <f t="shared" si="0"/>
        <v>100</v>
      </c>
      <c r="I7" s="274">
        <f t="shared" si="0"/>
        <v>100</v>
      </c>
      <c r="J7" s="274">
        <f t="shared" si="0"/>
        <v>100</v>
      </c>
      <c r="K7" s="274">
        <f t="shared" si="0"/>
        <v>100</v>
      </c>
      <c r="L7" s="274">
        <f t="shared" si="0"/>
        <v>100</v>
      </c>
      <c r="M7" s="274">
        <f t="shared" si="0"/>
        <v>100</v>
      </c>
      <c r="N7" s="274">
        <f t="shared" si="0"/>
        <v>100</v>
      </c>
      <c r="O7" s="275">
        <f t="shared" si="0"/>
        <v>100</v>
      </c>
    </row>
    <row r="8" spans="2:16" ht="14" thickTop="1" thickBot="1">
      <c r="B8" s="362" t="s">
        <v>211</v>
      </c>
      <c r="C8" s="363"/>
      <c r="D8" s="276">
        <v>31</v>
      </c>
      <c r="E8" s="276">
        <v>28</v>
      </c>
      <c r="F8" s="276">
        <v>31</v>
      </c>
      <c r="G8" s="276">
        <v>30</v>
      </c>
      <c r="H8" s="276">
        <v>31</v>
      </c>
      <c r="I8" s="276">
        <v>30</v>
      </c>
      <c r="J8" s="276">
        <v>31</v>
      </c>
      <c r="K8" s="276">
        <v>31</v>
      </c>
      <c r="L8" s="276">
        <v>30</v>
      </c>
      <c r="M8" s="276">
        <v>31</v>
      </c>
      <c r="N8" s="276">
        <v>30</v>
      </c>
      <c r="O8" s="277">
        <v>31</v>
      </c>
      <c r="P8" s="278" t="s">
        <v>0</v>
      </c>
    </row>
    <row r="9" spans="2:16" ht="13" thickTop="1">
      <c r="B9" s="279">
        <v>1</v>
      </c>
      <c r="C9" s="280" t="s">
        <v>212</v>
      </c>
      <c r="D9" s="281" t="s">
        <v>0</v>
      </c>
      <c r="E9" s="281" t="s">
        <v>0</v>
      </c>
      <c r="F9" s="281" t="s">
        <v>0</v>
      </c>
      <c r="G9" s="281" t="s">
        <v>0</v>
      </c>
      <c r="H9" s="281">
        <v>42856</v>
      </c>
      <c r="I9" s="281" t="s">
        <v>0</v>
      </c>
      <c r="J9" s="281" t="s">
        <v>0</v>
      </c>
      <c r="K9" s="282" t="s">
        <v>0</v>
      </c>
      <c r="L9" s="282" t="s">
        <v>0</v>
      </c>
      <c r="M9" s="282" t="s">
        <v>0</v>
      </c>
      <c r="N9" s="282" t="s">
        <v>0</v>
      </c>
      <c r="O9" s="283" t="s">
        <v>0</v>
      </c>
    </row>
    <row r="10" spans="2:16">
      <c r="B10" s="284" t="s">
        <v>0</v>
      </c>
      <c r="C10" s="285" t="s">
        <v>213</v>
      </c>
      <c r="D10" s="286" t="s">
        <v>0</v>
      </c>
      <c r="E10" s="286" t="s">
        <v>0</v>
      </c>
      <c r="F10" s="286" t="s">
        <v>0</v>
      </c>
      <c r="G10" s="286" t="s">
        <v>0</v>
      </c>
      <c r="H10" s="286">
        <v>42857</v>
      </c>
      <c r="I10" s="286" t="s">
        <v>0</v>
      </c>
      <c r="J10" s="286" t="s">
        <v>0</v>
      </c>
      <c r="K10" s="287">
        <v>42948</v>
      </c>
      <c r="L10" s="288" t="s">
        <v>0</v>
      </c>
      <c r="M10" s="288" t="s">
        <v>0</v>
      </c>
      <c r="N10" s="288" t="s">
        <v>0</v>
      </c>
      <c r="O10" s="289" t="s">
        <v>0</v>
      </c>
    </row>
    <row r="11" spans="2:16">
      <c r="B11" s="284" t="s">
        <v>0</v>
      </c>
      <c r="C11" s="285" t="s">
        <v>214</v>
      </c>
      <c r="D11" s="286" t="s">
        <v>0</v>
      </c>
      <c r="E11" s="286">
        <v>42767</v>
      </c>
      <c r="F11" s="286">
        <v>42795</v>
      </c>
      <c r="G11" s="286" t="s">
        <v>0</v>
      </c>
      <c r="H11" s="286">
        <v>42858</v>
      </c>
      <c r="I11" s="286" t="s">
        <v>0</v>
      </c>
      <c r="J11" s="286" t="s">
        <v>0</v>
      </c>
      <c r="K11" s="287">
        <v>42949</v>
      </c>
      <c r="L11" s="288" t="s">
        <v>0</v>
      </c>
      <c r="M11" s="288" t="s">
        <v>0</v>
      </c>
      <c r="N11" s="288">
        <v>43040</v>
      </c>
      <c r="O11" s="289" t="s">
        <v>0</v>
      </c>
    </row>
    <row r="12" spans="2:16">
      <c r="B12" s="284" t="s">
        <v>0</v>
      </c>
      <c r="C12" s="285" t="s">
        <v>215</v>
      </c>
      <c r="D12" s="286" t="s">
        <v>0</v>
      </c>
      <c r="E12" s="286">
        <v>42768</v>
      </c>
      <c r="F12" s="286">
        <v>42796</v>
      </c>
      <c r="G12" s="286" t="s">
        <v>0</v>
      </c>
      <c r="H12" s="286">
        <v>42859</v>
      </c>
      <c r="I12" s="286">
        <v>42887</v>
      </c>
      <c r="J12" s="286" t="s">
        <v>0</v>
      </c>
      <c r="K12" s="287">
        <v>42950</v>
      </c>
      <c r="L12" s="288" t="s">
        <v>0</v>
      </c>
      <c r="M12" s="288" t="s">
        <v>0</v>
      </c>
      <c r="N12" s="288">
        <v>43041</v>
      </c>
      <c r="O12" s="289" t="s">
        <v>0</v>
      </c>
    </row>
    <row r="13" spans="2:16">
      <c r="B13" s="284" t="s">
        <v>0</v>
      </c>
      <c r="C13" s="285" t="s">
        <v>216</v>
      </c>
      <c r="D13" s="286" t="s">
        <v>0</v>
      </c>
      <c r="E13" s="286">
        <v>42769</v>
      </c>
      <c r="F13" s="286">
        <v>42797</v>
      </c>
      <c r="G13" s="286" t="s">
        <v>0</v>
      </c>
      <c r="H13" s="286">
        <v>42860</v>
      </c>
      <c r="I13" s="286">
        <v>42888</v>
      </c>
      <c r="J13" s="286" t="s">
        <v>0</v>
      </c>
      <c r="K13" s="287">
        <v>42951</v>
      </c>
      <c r="L13" s="288">
        <v>42979</v>
      </c>
      <c r="M13" s="288" t="s">
        <v>0</v>
      </c>
      <c r="N13" s="288">
        <v>43042</v>
      </c>
      <c r="O13" s="289">
        <v>43070</v>
      </c>
    </row>
    <row r="14" spans="2:16">
      <c r="B14" s="284" t="s">
        <v>0</v>
      </c>
      <c r="C14" s="285" t="s">
        <v>217</v>
      </c>
      <c r="D14" s="286" t="s">
        <v>0</v>
      </c>
      <c r="E14" s="286">
        <v>42770</v>
      </c>
      <c r="F14" s="286">
        <v>42798</v>
      </c>
      <c r="G14" s="286">
        <v>42826</v>
      </c>
      <c r="H14" s="286">
        <v>42861</v>
      </c>
      <c r="I14" s="286">
        <v>42889</v>
      </c>
      <c r="J14" s="290">
        <v>42917</v>
      </c>
      <c r="K14" s="287">
        <v>42952</v>
      </c>
      <c r="L14" s="288">
        <v>42980</v>
      </c>
      <c r="M14" s="288" t="s">
        <v>0</v>
      </c>
      <c r="N14" s="288">
        <v>43043</v>
      </c>
      <c r="O14" s="289">
        <v>43071</v>
      </c>
    </row>
    <row r="15" spans="2:16" ht="13" thickBot="1">
      <c r="B15" s="291" t="s">
        <v>0</v>
      </c>
      <c r="C15" s="292" t="s">
        <v>218</v>
      </c>
      <c r="D15" s="293">
        <v>42736</v>
      </c>
      <c r="E15" s="286">
        <v>42771</v>
      </c>
      <c r="F15" s="286">
        <v>42799</v>
      </c>
      <c r="G15" s="294">
        <v>42827</v>
      </c>
      <c r="H15" s="286">
        <v>42862</v>
      </c>
      <c r="I15" s="286">
        <v>42890</v>
      </c>
      <c r="J15" s="295">
        <v>42918</v>
      </c>
      <c r="K15" s="288">
        <v>42953</v>
      </c>
      <c r="L15" s="296">
        <v>42981</v>
      </c>
      <c r="M15" s="296">
        <v>43009</v>
      </c>
      <c r="N15" s="287">
        <v>43044</v>
      </c>
      <c r="O15" s="289">
        <v>43072</v>
      </c>
    </row>
    <row r="16" spans="2:16" ht="13" thickTop="1">
      <c r="B16" s="279">
        <v>2</v>
      </c>
      <c r="C16" s="280" t="str">
        <f t="shared" ref="C16:C42" si="1">+C9</f>
        <v>Lundi</v>
      </c>
      <c r="D16" s="281">
        <v>42737</v>
      </c>
      <c r="E16" s="281">
        <v>42772</v>
      </c>
      <c r="F16" s="297">
        <v>42800</v>
      </c>
      <c r="G16" s="281">
        <v>42828</v>
      </c>
      <c r="H16" s="281">
        <v>42863</v>
      </c>
      <c r="I16" s="281">
        <v>42891</v>
      </c>
      <c r="J16" s="286">
        <v>42919</v>
      </c>
      <c r="K16" s="282">
        <v>42954</v>
      </c>
      <c r="L16" s="298">
        <v>42982</v>
      </c>
      <c r="M16" s="282">
        <v>43010</v>
      </c>
      <c r="N16" s="282">
        <v>43045</v>
      </c>
      <c r="O16" s="283">
        <v>43073</v>
      </c>
    </row>
    <row r="17" spans="2:15">
      <c r="B17" s="284" t="s">
        <v>0</v>
      </c>
      <c r="C17" s="285" t="str">
        <f t="shared" si="1"/>
        <v>Mardi</v>
      </c>
      <c r="D17" s="299">
        <v>42738</v>
      </c>
      <c r="E17" s="299">
        <v>42773</v>
      </c>
      <c r="F17" s="300">
        <v>42801</v>
      </c>
      <c r="G17" s="299">
        <v>42829</v>
      </c>
      <c r="H17" s="299">
        <v>42864</v>
      </c>
      <c r="I17" s="299">
        <v>42892</v>
      </c>
      <c r="J17" s="299">
        <v>42920</v>
      </c>
      <c r="K17" s="301">
        <v>42955</v>
      </c>
      <c r="L17" s="301">
        <v>42983</v>
      </c>
      <c r="M17" s="301">
        <v>43011</v>
      </c>
      <c r="N17" s="301">
        <v>43046</v>
      </c>
      <c r="O17" s="302">
        <v>43074</v>
      </c>
    </row>
    <row r="18" spans="2:15">
      <c r="B18" s="284" t="s">
        <v>0</v>
      </c>
      <c r="C18" s="285" t="str">
        <f t="shared" si="1"/>
        <v>Mercredi</v>
      </c>
      <c r="D18" s="299">
        <v>42739</v>
      </c>
      <c r="E18" s="299">
        <v>42774</v>
      </c>
      <c r="F18" s="300">
        <v>42802</v>
      </c>
      <c r="G18" s="299">
        <v>42830</v>
      </c>
      <c r="H18" s="299">
        <v>42865</v>
      </c>
      <c r="I18" s="299">
        <v>42893</v>
      </c>
      <c r="J18" s="299">
        <v>42921</v>
      </c>
      <c r="K18" s="301">
        <v>42956</v>
      </c>
      <c r="L18" s="301">
        <v>42984</v>
      </c>
      <c r="M18" s="301">
        <v>43012</v>
      </c>
      <c r="N18" s="301">
        <v>43047</v>
      </c>
      <c r="O18" s="302">
        <v>43075</v>
      </c>
    </row>
    <row r="19" spans="2:15">
      <c r="B19" s="284" t="s">
        <v>0</v>
      </c>
      <c r="C19" s="285" t="str">
        <f t="shared" si="1"/>
        <v>Jeudi</v>
      </c>
      <c r="D19" s="299">
        <v>42740</v>
      </c>
      <c r="E19" s="303">
        <v>42775</v>
      </c>
      <c r="F19" s="300">
        <v>42803</v>
      </c>
      <c r="G19" s="299">
        <v>42831</v>
      </c>
      <c r="H19" s="299">
        <v>42866</v>
      </c>
      <c r="I19" s="299">
        <v>42894</v>
      </c>
      <c r="J19" s="299">
        <v>42922</v>
      </c>
      <c r="K19" s="301">
        <v>42957</v>
      </c>
      <c r="L19" s="301">
        <v>42985</v>
      </c>
      <c r="M19" s="301">
        <v>43013</v>
      </c>
      <c r="N19" s="301">
        <v>43048</v>
      </c>
      <c r="O19" s="302">
        <v>43076</v>
      </c>
    </row>
    <row r="20" spans="2:15">
      <c r="B20" s="284" t="s">
        <v>0</v>
      </c>
      <c r="C20" s="285" t="str">
        <f t="shared" si="1"/>
        <v>Vendredi</v>
      </c>
      <c r="D20" s="299">
        <v>42741</v>
      </c>
      <c r="E20" s="299">
        <v>42776</v>
      </c>
      <c r="F20" s="300">
        <v>42804</v>
      </c>
      <c r="G20" s="299">
        <v>42832</v>
      </c>
      <c r="H20" s="299">
        <v>42867</v>
      </c>
      <c r="I20" s="299">
        <v>42895</v>
      </c>
      <c r="J20" s="299">
        <v>42923</v>
      </c>
      <c r="K20" s="301">
        <v>42958</v>
      </c>
      <c r="L20" s="301">
        <v>42986</v>
      </c>
      <c r="M20" s="301">
        <v>43014</v>
      </c>
      <c r="N20" s="301">
        <v>43049</v>
      </c>
      <c r="O20" s="302">
        <v>43077</v>
      </c>
    </row>
    <row r="21" spans="2:15">
      <c r="B21" s="284" t="s">
        <v>0</v>
      </c>
      <c r="C21" s="285" t="str">
        <f t="shared" si="1"/>
        <v>Samedi</v>
      </c>
      <c r="D21" s="299">
        <v>42742</v>
      </c>
      <c r="E21" s="299">
        <v>42777</v>
      </c>
      <c r="F21" s="299">
        <v>42805</v>
      </c>
      <c r="G21" s="299">
        <v>42833</v>
      </c>
      <c r="H21" s="299">
        <v>42868</v>
      </c>
      <c r="I21" s="299">
        <v>42896</v>
      </c>
      <c r="J21" s="299">
        <v>42924</v>
      </c>
      <c r="K21" s="301">
        <v>42959</v>
      </c>
      <c r="L21" s="301">
        <v>42987</v>
      </c>
      <c r="M21" s="301">
        <v>43015</v>
      </c>
      <c r="N21" s="301">
        <v>43050</v>
      </c>
      <c r="O21" s="302">
        <v>43078</v>
      </c>
    </row>
    <row r="22" spans="2:15" ht="13" thickBot="1">
      <c r="B22" s="291" t="s">
        <v>0</v>
      </c>
      <c r="C22" s="292" t="str">
        <f t="shared" si="1"/>
        <v>Dimanche</v>
      </c>
      <c r="D22" s="299">
        <v>42743</v>
      </c>
      <c r="E22" s="299">
        <v>42778</v>
      </c>
      <c r="F22" s="300">
        <v>42806</v>
      </c>
      <c r="G22" s="299">
        <v>42834</v>
      </c>
      <c r="H22" s="300">
        <v>42869</v>
      </c>
      <c r="I22" s="299">
        <v>42897</v>
      </c>
      <c r="J22" s="295">
        <v>42925</v>
      </c>
      <c r="K22" s="304">
        <v>42960</v>
      </c>
      <c r="L22" s="301">
        <v>42988</v>
      </c>
      <c r="M22" s="301">
        <v>43016</v>
      </c>
      <c r="N22" s="301">
        <v>43051</v>
      </c>
      <c r="O22" s="302">
        <v>43079</v>
      </c>
    </row>
    <row r="23" spans="2:15" ht="13" thickTop="1">
      <c r="B23" s="279">
        <v>3</v>
      </c>
      <c r="C23" s="280" t="str">
        <f t="shared" si="1"/>
        <v>Lundi</v>
      </c>
      <c r="D23" s="281">
        <v>42744</v>
      </c>
      <c r="E23" s="281">
        <v>42779</v>
      </c>
      <c r="F23" s="281">
        <v>42807</v>
      </c>
      <c r="G23" s="281">
        <v>42835</v>
      </c>
      <c r="H23" s="281">
        <v>42870</v>
      </c>
      <c r="I23" s="281">
        <v>42898</v>
      </c>
      <c r="J23" s="286">
        <v>42926</v>
      </c>
      <c r="K23" s="282">
        <v>42961</v>
      </c>
      <c r="L23" s="282">
        <v>42989</v>
      </c>
      <c r="M23" s="298">
        <v>43017</v>
      </c>
      <c r="N23" s="282">
        <v>43052</v>
      </c>
      <c r="O23" s="283">
        <v>43080</v>
      </c>
    </row>
    <row r="24" spans="2:15">
      <c r="B24" s="284" t="s">
        <v>0</v>
      </c>
      <c r="C24" s="285" t="str">
        <f t="shared" si="1"/>
        <v>Mardi</v>
      </c>
      <c r="D24" s="299">
        <v>42745</v>
      </c>
      <c r="E24" s="300">
        <v>42780</v>
      </c>
      <c r="F24" s="299">
        <v>42808</v>
      </c>
      <c r="G24" s="299">
        <v>42836</v>
      </c>
      <c r="H24" s="299">
        <v>42871</v>
      </c>
      <c r="I24" s="299">
        <v>42899</v>
      </c>
      <c r="J24" s="299">
        <v>42927</v>
      </c>
      <c r="K24" s="301">
        <v>42962</v>
      </c>
      <c r="L24" s="301">
        <v>42990</v>
      </c>
      <c r="M24" s="301">
        <v>43018</v>
      </c>
      <c r="N24" s="301">
        <v>43053</v>
      </c>
      <c r="O24" s="302">
        <v>43081</v>
      </c>
    </row>
    <row r="25" spans="2:15">
      <c r="B25" s="284" t="s">
        <v>0</v>
      </c>
      <c r="C25" s="285" t="str">
        <f t="shared" si="1"/>
        <v>Mercredi</v>
      </c>
      <c r="D25" s="299">
        <v>42746</v>
      </c>
      <c r="E25" s="299">
        <v>42781</v>
      </c>
      <c r="F25" s="299">
        <v>42809</v>
      </c>
      <c r="G25" s="299">
        <v>42837</v>
      </c>
      <c r="H25" s="299">
        <v>42872</v>
      </c>
      <c r="I25" s="299">
        <v>42900</v>
      </c>
      <c r="J25" s="299">
        <v>42928</v>
      </c>
      <c r="K25" s="301">
        <v>42963</v>
      </c>
      <c r="L25" s="301">
        <v>42991</v>
      </c>
      <c r="M25" s="301">
        <v>43019</v>
      </c>
      <c r="N25" s="301">
        <v>43054</v>
      </c>
      <c r="O25" s="302">
        <v>43082</v>
      </c>
    </row>
    <row r="26" spans="2:15">
      <c r="B26" s="284" t="s">
        <v>0</v>
      </c>
      <c r="C26" s="285" t="str">
        <f t="shared" si="1"/>
        <v>Jeudi</v>
      </c>
      <c r="D26" s="299">
        <v>42747</v>
      </c>
      <c r="E26" s="299">
        <v>42782</v>
      </c>
      <c r="F26" s="299">
        <v>42810</v>
      </c>
      <c r="G26" s="299">
        <v>42838</v>
      </c>
      <c r="H26" s="299">
        <v>42873</v>
      </c>
      <c r="I26" s="299">
        <v>42901</v>
      </c>
      <c r="J26" s="299">
        <v>42929</v>
      </c>
      <c r="K26" s="301">
        <v>42964</v>
      </c>
      <c r="L26" s="301">
        <v>42992</v>
      </c>
      <c r="M26" s="301">
        <v>43020</v>
      </c>
      <c r="N26" s="301">
        <v>43055</v>
      </c>
      <c r="O26" s="302">
        <v>43083</v>
      </c>
    </row>
    <row r="27" spans="2:15">
      <c r="B27" s="284" t="s">
        <v>0</v>
      </c>
      <c r="C27" s="285" t="str">
        <f t="shared" si="1"/>
        <v>Vendredi</v>
      </c>
      <c r="D27" s="299">
        <v>42748</v>
      </c>
      <c r="E27" s="299">
        <v>42783</v>
      </c>
      <c r="F27" s="300">
        <v>42811</v>
      </c>
      <c r="G27" s="300">
        <v>42839</v>
      </c>
      <c r="H27" s="299">
        <v>42874</v>
      </c>
      <c r="I27" s="299">
        <v>42902</v>
      </c>
      <c r="J27" s="299">
        <v>42930</v>
      </c>
      <c r="K27" s="301">
        <v>42965</v>
      </c>
      <c r="L27" s="301">
        <v>42993</v>
      </c>
      <c r="M27" s="301">
        <v>43021</v>
      </c>
      <c r="N27" s="301">
        <v>43056</v>
      </c>
      <c r="O27" s="302">
        <v>43084</v>
      </c>
    </row>
    <row r="28" spans="2:15">
      <c r="B28" s="284" t="s">
        <v>0</v>
      </c>
      <c r="C28" s="285" t="str">
        <f t="shared" si="1"/>
        <v>Samedi</v>
      </c>
      <c r="D28" s="299">
        <v>42749</v>
      </c>
      <c r="E28" s="299">
        <v>42784</v>
      </c>
      <c r="F28" s="299">
        <v>42812</v>
      </c>
      <c r="G28" s="299">
        <v>42840</v>
      </c>
      <c r="H28" s="299">
        <v>42875</v>
      </c>
      <c r="I28" s="299">
        <v>42903</v>
      </c>
      <c r="J28" s="299">
        <v>42931</v>
      </c>
      <c r="K28" s="301">
        <v>42966</v>
      </c>
      <c r="L28" s="301">
        <v>42994</v>
      </c>
      <c r="M28" s="301">
        <v>43022</v>
      </c>
      <c r="N28" s="301">
        <v>43057</v>
      </c>
      <c r="O28" s="302">
        <v>43085</v>
      </c>
    </row>
    <row r="29" spans="2:15" ht="13" thickBot="1">
      <c r="B29" s="291" t="s">
        <v>0</v>
      </c>
      <c r="C29" s="292" t="str">
        <f t="shared" si="1"/>
        <v>Dimanche</v>
      </c>
      <c r="D29" s="299">
        <v>42750</v>
      </c>
      <c r="E29" s="299">
        <v>42785</v>
      </c>
      <c r="F29" s="299">
        <v>42813</v>
      </c>
      <c r="G29" s="300">
        <v>42841</v>
      </c>
      <c r="H29" s="299">
        <v>42876</v>
      </c>
      <c r="I29" s="300">
        <v>42904</v>
      </c>
      <c r="J29" s="295">
        <v>42932</v>
      </c>
      <c r="K29" s="301">
        <v>42967</v>
      </c>
      <c r="L29" s="301">
        <v>42995</v>
      </c>
      <c r="M29" s="301">
        <v>43023</v>
      </c>
      <c r="N29" s="301">
        <v>43058</v>
      </c>
      <c r="O29" s="302">
        <v>43086</v>
      </c>
    </row>
    <row r="30" spans="2:15" ht="13" thickTop="1">
      <c r="B30" s="279">
        <v>4</v>
      </c>
      <c r="C30" s="280" t="str">
        <f t="shared" si="1"/>
        <v>Lundi</v>
      </c>
      <c r="D30" s="281">
        <v>42751</v>
      </c>
      <c r="E30" s="281">
        <v>42786</v>
      </c>
      <c r="F30" s="305">
        <v>42814</v>
      </c>
      <c r="G30" s="297">
        <v>42842</v>
      </c>
      <c r="H30" s="297">
        <v>42877</v>
      </c>
      <c r="I30" s="281">
        <v>42905</v>
      </c>
      <c r="J30" s="286">
        <v>42933</v>
      </c>
      <c r="K30" s="282">
        <v>42968</v>
      </c>
      <c r="L30" s="282">
        <v>42996</v>
      </c>
      <c r="M30" s="282">
        <v>43024</v>
      </c>
      <c r="N30" s="282">
        <v>43059</v>
      </c>
      <c r="O30" s="283">
        <v>43087</v>
      </c>
    </row>
    <row r="31" spans="2:15">
      <c r="B31" s="284" t="s">
        <v>0</v>
      </c>
      <c r="C31" s="285" t="str">
        <f t="shared" si="1"/>
        <v>Mardi</v>
      </c>
      <c r="D31" s="299">
        <v>42752</v>
      </c>
      <c r="E31" s="299">
        <v>42787</v>
      </c>
      <c r="F31" s="299">
        <v>42815</v>
      </c>
      <c r="G31" s="299">
        <v>42843</v>
      </c>
      <c r="H31" s="299">
        <v>42878</v>
      </c>
      <c r="I31" s="306">
        <v>42906</v>
      </c>
      <c r="J31" s="299">
        <v>42934</v>
      </c>
      <c r="K31" s="301">
        <v>42969</v>
      </c>
      <c r="L31" s="301">
        <v>42997</v>
      </c>
      <c r="M31" s="301">
        <v>43025</v>
      </c>
      <c r="N31" s="301">
        <v>43060</v>
      </c>
      <c r="O31" s="302">
        <v>43088</v>
      </c>
    </row>
    <row r="32" spans="2:15">
      <c r="B32" s="284" t="s">
        <v>0</v>
      </c>
      <c r="C32" s="285" t="str">
        <f t="shared" si="1"/>
        <v>Mercredi</v>
      </c>
      <c r="D32" s="299">
        <v>42753</v>
      </c>
      <c r="E32" s="299">
        <v>42788</v>
      </c>
      <c r="F32" s="299">
        <v>42816</v>
      </c>
      <c r="G32" s="299">
        <v>42844</v>
      </c>
      <c r="H32" s="299">
        <v>42879</v>
      </c>
      <c r="I32" s="299">
        <v>42907</v>
      </c>
      <c r="J32" s="299">
        <v>42935</v>
      </c>
      <c r="K32" s="301">
        <v>42970</v>
      </c>
      <c r="L32" s="301">
        <v>42998</v>
      </c>
      <c r="M32" s="301">
        <v>43026</v>
      </c>
      <c r="N32" s="301">
        <v>43061</v>
      </c>
      <c r="O32" s="302">
        <v>43089</v>
      </c>
    </row>
    <row r="33" spans="2:15">
      <c r="B33" s="284" t="s">
        <v>0</v>
      </c>
      <c r="C33" s="285" t="str">
        <f t="shared" si="1"/>
        <v>Jeudi</v>
      </c>
      <c r="D33" s="299">
        <v>42754</v>
      </c>
      <c r="E33" s="299">
        <v>42789</v>
      </c>
      <c r="F33" s="299">
        <v>42817</v>
      </c>
      <c r="G33" s="299">
        <v>42845</v>
      </c>
      <c r="H33" s="299">
        <v>42880</v>
      </c>
      <c r="I33" s="299">
        <v>42908</v>
      </c>
      <c r="J33" s="307">
        <v>42936</v>
      </c>
      <c r="K33" s="301">
        <v>42971</v>
      </c>
      <c r="L33" s="301">
        <v>42999</v>
      </c>
      <c r="M33" s="301">
        <v>43027</v>
      </c>
      <c r="N33" s="301">
        <v>43062</v>
      </c>
      <c r="O33" s="308">
        <v>43090</v>
      </c>
    </row>
    <row r="34" spans="2:15">
      <c r="B34" s="284" t="s">
        <v>0</v>
      </c>
      <c r="C34" s="285" t="str">
        <f t="shared" si="1"/>
        <v>Vendredi</v>
      </c>
      <c r="D34" s="299">
        <v>42755</v>
      </c>
      <c r="E34" s="299">
        <v>42790</v>
      </c>
      <c r="F34" s="299">
        <v>42818</v>
      </c>
      <c r="G34" s="299">
        <v>42846</v>
      </c>
      <c r="H34" s="299">
        <v>42881</v>
      </c>
      <c r="I34" s="299">
        <v>42909</v>
      </c>
      <c r="J34" s="299">
        <v>42937</v>
      </c>
      <c r="K34" s="301">
        <v>42972</v>
      </c>
      <c r="L34" s="306">
        <v>43000</v>
      </c>
      <c r="M34" s="301">
        <v>43028</v>
      </c>
      <c r="N34" s="301">
        <v>43063</v>
      </c>
      <c r="O34" s="302">
        <v>43091</v>
      </c>
    </row>
    <row r="35" spans="2:15">
      <c r="B35" s="284" t="s">
        <v>0</v>
      </c>
      <c r="C35" s="285" t="str">
        <f t="shared" si="1"/>
        <v>Samedi</v>
      </c>
      <c r="D35" s="299">
        <v>42756</v>
      </c>
      <c r="E35" s="299">
        <v>42791</v>
      </c>
      <c r="F35" s="299">
        <v>42819</v>
      </c>
      <c r="G35" s="299">
        <v>42847</v>
      </c>
      <c r="H35" s="299">
        <v>42882</v>
      </c>
      <c r="I35" s="300">
        <v>42910</v>
      </c>
      <c r="J35" s="299">
        <v>42938</v>
      </c>
      <c r="K35" s="301">
        <v>42973</v>
      </c>
      <c r="L35" s="301">
        <v>43001</v>
      </c>
      <c r="M35" s="301">
        <v>43029</v>
      </c>
      <c r="N35" s="301">
        <v>43064</v>
      </c>
      <c r="O35" s="302">
        <v>43092</v>
      </c>
    </row>
    <row r="36" spans="2:15" ht="13" thickBot="1">
      <c r="B36" s="291"/>
      <c r="C36" s="292" t="str">
        <f t="shared" si="1"/>
        <v>Dimanche</v>
      </c>
      <c r="D36" s="299">
        <v>42757</v>
      </c>
      <c r="E36" s="299">
        <v>42792</v>
      </c>
      <c r="F36" s="299">
        <v>42820</v>
      </c>
      <c r="G36" s="299">
        <v>42848</v>
      </c>
      <c r="H36" s="299">
        <v>42883</v>
      </c>
      <c r="I36" s="299">
        <v>42911</v>
      </c>
      <c r="J36" s="309">
        <v>42939</v>
      </c>
      <c r="K36" s="301">
        <v>42974</v>
      </c>
      <c r="L36" s="301">
        <v>43002</v>
      </c>
      <c r="M36" s="301">
        <v>43030</v>
      </c>
      <c r="N36" s="301">
        <v>43065</v>
      </c>
      <c r="O36" s="302">
        <v>43093</v>
      </c>
    </row>
    <row r="37" spans="2:15" ht="13" thickTop="1">
      <c r="B37" s="310">
        <v>5</v>
      </c>
      <c r="C37" s="311" t="str">
        <f t="shared" si="1"/>
        <v>Lundi</v>
      </c>
      <c r="D37" s="312">
        <v>42758</v>
      </c>
      <c r="E37" s="312">
        <v>42793</v>
      </c>
      <c r="F37" s="312">
        <v>42821</v>
      </c>
      <c r="G37" s="312">
        <v>42849</v>
      </c>
      <c r="H37" s="312">
        <v>42884</v>
      </c>
      <c r="I37" s="312">
        <v>42912</v>
      </c>
      <c r="J37" s="290">
        <v>42940</v>
      </c>
      <c r="K37" s="312">
        <v>42975</v>
      </c>
      <c r="L37" s="312">
        <v>43003</v>
      </c>
      <c r="M37" s="312">
        <v>43031</v>
      </c>
      <c r="N37" s="312">
        <v>43066</v>
      </c>
      <c r="O37" s="313">
        <v>43094</v>
      </c>
    </row>
    <row r="38" spans="2:15">
      <c r="B38" s="314"/>
      <c r="C38" s="315" t="str">
        <f t="shared" si="1"/>
        <v>Mardi</v>
      </c>
      <c r="D38" s="316">
        <v>42759</v>
      </c>
      <c r="E38" s="316">
        <v>42794</v>
      </c>
      <c r="F38" s="316">
        <v>42822</v>
      </c>
      <c r="G38" s="316">
        <v>42850</v>
      </c>
      <c r="H38" s="316">
        <v>42885</v>
      </c>
      <c r="I38" s="316">
        <v>42913</v>
      </c>
      <c r="J38" s="300">
        <v>42941</v>
      </c>
      <c r="K38" s="316">
        <v>42976</v>
      </c>
      <c r="L38" s="316">
        <v>43004</v>
      </c>
      <c r="M38" s="316">
        <v>43032</v>
      </c>
      <c r="N38" s="316">
        <v>43067</v>
      </c>
      <c r="O38" s="317">
        <v>43095</v>
      </c>
    </row>
    <row r="39" spans="2:15">
      <c r="B39" s="318"/>
      <c r="C39" s="319" t="str">
        <f t="shared" si="1"/>
        <v>Mercredi</v>
      </c>
      <c r="D39" s="316">
        <v>42760</v>
      </c>
      <c r="E39" s="316" t="s">
        <v>0</v>
      </c>
      <c r="F39" s="316">
        <v>42823</v>
      </c>
      <c r="G39" s="316">
        <v>42851</v>
      </c>
      <c r="H39" s="316">
        <v>42886</v>
      </c>
      <c r="I39" s="316">
        <v>42914</v>
      </c>
      <c r="J39" s="300">
        <v>42942</v>
      </c>
      <c r="K39" s="316">
        <v>42977</v>
      </c>
      <c r="L39" s="316">
        <v>43005</v>
      </c>
      <c r="M39" s="316">
        <v>43033</v>
      </c>
      <c r="N39" s="316">
        <v>43068</v>
      </c>
      <c r="O39" s="317">
        <v>43096</v>
      </c>
    </row>
    <row r="40" spans="2:15">
      <c r="B40" s="320"/>
      <c r="C40" s="321" t="str">
        <f t="shared" si="1"/>
        <v>Jeudi</v>
      </c>
      <c r="D40" s="316">
        <v>42761</v>
      </c>
      <c r="E40" s="316" t="s">
        <v>0</v>
      </c>
      <c r="F40" s="316">
        <v>42824</v>
      </c>
      <c r="G40" s="316">
        <v>42852</v>
      </c>
      <c r="H40" s="316" t="s">
        <v>0</v>
      </c>
      <c r="I40" s="316">
        <v>42915</v>
      </c>
      <c r="J40" s="300">
        <v>42943</v>
      </c>
      <c r="K40" s="316">
        <v>42978</v>
      </c>
      <c r="L40" s="316">
        <v>43006</v>
      </c>
      <c r="M40" s="316">
        <v>43034</v>
      </c>
      <c r="N40" s="316">
        <v>43069</v>
      </c>
      <c r="O40" s="317">
        <v>43097</v>
      </c>
    </row>
    <row r="41" spans="2:15">
      <c r="B41" s="320"/>
      <c r="C41" s="321" t="str">
        <f t="shared" si="1"/>
        <v>Vendredi</v>
      </c>
      <c r="D41" s="316">
        <v>42762</v>
      </c>
      <c r="E41" s="316" t="s">
        <v>0</v>
      </c>
      <c r="F41" s="316">
        <v>42825</v>
      </c>
      <c r="G41" s="316">
        <v>42853</v>
      </c>
      <c r="H41" s="316" t="s">
        <v>0</v>
      </c>
      <c r="I41" s="316">
        <v>42916</v>
      </c>
      <c r="J41" s="300">
        <v>42944</v>
      </c>
      <c r="K41" s="316" t="s">
        <v>0</v>
      </c>
      <c r="L41" s="316">
        <v>43007</v>
      </c>
      <c r="M41" s="316">
        <v>43035</v>
      </c>
      <c r="N41" s="316" t="s">
        <v>0</v>
      </c>
      <c r="O41" s="317">
        <v>43098</v>
      </c>
    </row>
    <row r="42" spans="2:15">
      <c r="B42" s="320"/>
      <c r="C42" s="321" t="str">
        <f t="shared" si="1"/>
        <v>Samedi</v>
      </c>
      <c r="D42" s="316">
        <v>42763</v>
      </c>
      <c r="E42" s="316" t="s">
        <v>0</v>
      </c>
      <c r="F42" s="316" t="s">
        <v>0</v>
      </c>
      <c r="G42" s="322">
        <v>42854</v>
      </c>
      <c r="H42" s="316" t="s">
        <v>0</v>
      </c>
      <c r="I42" s="322"/>
      <c r="J42" s="300">
        <v>42945</v>
      </c>
      <c r="K42" s="316" t="s">
        <v>0</v>
      </c>
      <c r="L42" s="316">
        <v>43008</v>
      </c>
      <c r="M42" s="316">
        <v>43036</v>
      </c>
      <c r="N42" s="316" t="s">
        <v>0</v>
      </c>
      <c r="O42" s="317">
        <v>43099</v>
      </c>
    </row>
    <row r="43" spans="2:15" ht="13" thickBot="1">
      <c r="B43" s="323"/>
      <c r="C43" s="292" t="str">
        <f>+C29</f>
        <v>Dimanche</v>
      </c>
      <c r="D43" s="324">
        <v>42764</v>
      </c>
      <c r="E43" s="324"/>
      <c r="F43" s="324" t="s">
        <v>0</v>
      </c>
      <c r="G43" s="295">
        <v>42855</v>
      </c>
      <c r="H43" s="324" t="s">
        <v>0</v>
      </c>
      <c r="I43" s="295"/>
      <c r="J43" s="309">
        <v>42946</v>
      </c>
      <c r="K43" s="324" t="s">
        <v>0</v>
      </c>
      <c r="L43" s="324" t="s">
        <v>0</v>
      </c>
      <c r="M43" s="324">
        <v>43037</v>
      </c>
      <c r="N43" s="324"/>
      <c r="O43" s="325">
        <v>43100</v>
      </c>
    </row>
    <row r="44" spans="2:15" ht="13" thickTop="1">
      <c r="B44" s="326">
        <v>6</v>
      </c>
      <c r="C44" s="327" t="str">
        <f t="shared" ref="C44:C49" si="2">+C37</f>
        <v>Lundi</v>
      </c>
      <c r="D44" s="328">
        <v>42765</v>
      </c>
      <c r="E44" s="328"/>
      <c r="F44" s="328" t="s">
        <v>0</v>
      </c>
      <c r="G44" s="328"/>
      <c r="H44" s="328"/>
      <c r="I44" s="328"/>
      <c r="J44" s="290">
        <v>42947</v>
      </c>
      <c r="K44" s="328"/>
      <c r="L44" s="328" t="s">
        <v>0</v>
      </c>
      <c r="M44" s="328">
        <v>43038</v>
      </c>
      <c r="N44" s="328"/>
      <c r="O44" s="329" t="s">
        <v>0</v>
      </c>
    </row>
    <row r="45" spans="2:15">
      <c r="B45" s="314"/>
      <c r="C45" s="315" t="str">
        <f t="shared" si="2"/>
        <v>Mardi</v>
      </c>
      <c r="D45" s="316">
        <v>42766</v>
      </c>
      <c r="E45" s="316"/>
      <c r="F45" s="330" t="s">
        <v>0</v>
      </c>
      <c r="G45" s="316"/>
      <c r="H45" s="316"/>
      <c r="I45" s="316"/>
      <c r="J45" s="316"/>
      <c r="K45" s="316"/>
      <c r="L45" s="330"/>
      <c r="M45" s="331">
        <v>43039</v>
      </c>
      <c r="N45" s="316"/>
      <c r="O45" s="332" t="s">
        <v>0</v>
      </c>
    </row>
    <row r="46" spans="2:15">
      <c r="B46" s="314"/>
      <c r="C46" s="315" t="str">
        <f t="shared" si="2"/>
        <v>Mercredi</v>
      </c>
      <c r="D46" s="316"/>
      <c r="E46" s="316"/>
      <c r="F46" s="316"/>
      <c r="G46" s="316"/>
      <c r="H46" s="316"/>
      <c r="I46" s="316"/>
      <c r="J46" s="316"/>
      <c r="K46" s="316"/>
      <c r="L46" s="316"/>
      <c r="M46" s="316"/>
      <c r="N46" s="316"/>
      <c r="O46" s="317"/>
    </row>
    <row r="47" spans="2:15">
      <c r="B47" s="314"/>
      <c r="C47" s="315" t="str">
        <f t="shared" si="2"/>
        <v>Jeudi</v>
      </c>
      <c r="D47" s="316"/>
      <c r="E47" s="316"/>
      <c r="F47" s="316"/>
      <c r="G47" s="316"/>
      <c r="H47" s="316"/>
      <c r="I47" s="316"/>
      <c r="J47" s="316"/>
      <c r="K47" s="316"/>
      <c r="L47" s="316"/>
      <c r="M47" s="316"/>
      <c r="N47" s="316"/>
      <c r="O47" s="317"/>
    </row>
    <row r="48" spans="2:15">
      <c r="B48" s="314"/>
      <c r="C48" s="315" t="str">
        <f t="shared" si="2"/>
        <v>Vendredi</v>
      </c>
      <c r="D48" s="316"/>
      <c r="E48" s="316"/>
      <c r="F48" s="316"/>
      <c r="G48" s="316"/>
      <c r="H48" s="316"/>
      <c r="I48" s="316"/>
      <c r="J48" s="316"/>
      <c r="K48" s="316"/>
      <c r="L48" s="316"/>
      <c r="M48" s="316"/>
      <c r="N48" s="316"/>
      <c r="O48" s="317"/>
    </row>
    <row r="49" spans="2:15">
      <c r="B49" s="320"/>
      <c r="C49" s="321" t="str">
        <f t="shared" si="2"/>
        <v>Samedi</v>
      </c>
      <c r="D49" s="322"/>
      <c r="E49" s="316"/>
      <c r="F49" s="316"/>
      <c r="G49" s="322"/>
      <c r="H49" s="322"/>
      <c r="I49" s="322"/>
      <c r="J49" s="322"/>
      <c r="K49" s="333"/>
      <c r="L49" s="333"/>
      <c r="M49" s="333"/>
      <c r="N49" s="333"/>
      <c r="O49" s="334"/>
    </row>
    <row r="50" spans="2:15" ht="13" thickBot="1">
      <c r="B50" s="323" t="s">
        <v>0</v>
      </c>
      <c r="C50" s="292" t="str">
        <f>+C36</f>
        <v>Dimanche</v>
      </c>
      <c r="D50" s="295" t="s">
        <v>0</v>
      </c>
      <c r="E50" s="295" t="s">
        <v>0</v>
      </c>
      <c r="F50" s="324" t="s">
        <v>0</v>
      </c>
      <c r="G50" s="295" t="s">
        <v>0</v>
      </c>
      <c r="H50" s="295" t="s">
        <v>0</v>
      </c>
      <c r="I50" s="295" t="s">
        <v>0</v>
      </c>
      <c r="J50" s="295" t="s">
        <v>0</v>
      </c>
      <c r="K50" s="304" t="s">
        <v>0</v>
      </c>
      <c r="L50" s="304" t="s">
        <v>0</v>
      </c>
      <c r="M50" s="304" t="s">
        <v>0</v>
      </c>
      <c r="N50" s="304" t="s">
        <v>0</v>
      </c>
      <c r="O50" s="335" t="s">
        <v>0</v>
      </c>
    </row>
    <row r="51" spans="2:15" ht="13" thickTop="1">
      <c r="C51" s="113"/>
    </row>
    <row r="52" spans="2:15">
      <c r="B52" s="181" t="s">
        <v>0</v>
      </c>
    </row>
    <row r="53" spans="2:15">
      <c r="B53" s="181" t="s">
        <v>0</v>
      </c>
    </row>
    <row r="54" spans="2:15">
      <c r="B54" s="181" t="s">
        <v>0</v>
      </c>
    </row>
  </sheetData>
  <mergeCells count="4">
    <mergeCell ref="B2:O2"/>
    <mergeCell ref="B3:O3"/>
    <mergeCell ref="B7:C7"/>
    <mergeCell ref="B8:C8"/>
  </mergeCells>
  <pageMargins left="0.75" right="0.75" top="1" bottom="1" header="0.4921259845" footer="0.492125984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5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tr">
        <f>+'Total des coûts d''exploitation'!B2:C2</f>
        <v>Restaurant Le 755 cuisine_monde</v>
      </c>
      <c r="C2" s="365"/>
      <c r="AR2" s="2"/>
      <c r="AS2" s="2"/>
      <c r="AT2" s="2"/>
    </row>
    <row r="3" spans="2:56">
      <c r="B3" s="366" t="str">
        <f>+'Total des coûts d''exploitation'!B3:C3</f>
        <v>Budget d’exploitation pour l’année 2017</v>
      </c>
      <c r="C3" s="367"/>
      <c r="AR3" s="2"/>
      <c r="AS3" s="2"/>
      <c r="AT3" s="2"/>
    </row>
    <row r="4" spans="2:56" ht="13" thickBot="1">
      <c r="B4" s="368" t="str">
        <f>+'Total des coûts d''exploitation'!B4:C4</f>
        <v>Calendrier du 1er janvier 2017 au 31 décembre 2017</v>
      </c>
      <c r="C4" s="369"/>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+E34/$C$7/31</f>
        <v>6.4516129032258064E-3</v>
      </c>
      <c r="G6" s="7"/>
      <c r="H6" s="5" t="str">
        <f>+E6</f>
        <v>Coût / place / jour</v>
      </c>
      <c r="I6" s="6">
        <f>+H34/$C$7/28</f>
        <v>7.1428571428571435E-3</v>
      </c>
      <c r="J6" s="7"/>
      <c r="K6" s="5" t="str">
        <f>+H6</f>
        <v>Coût / place / jour</v>
      </c>
      <c r="L6" s="6">
        <f>+K34/$C$7/31</f>
        <v>6.4516129032258064E-3</v>
      </c>
      <c r="M6" s="7"/>
      <c r="N6" s="5" t="str">
        <f>+K6</f>
        <v>Coût / place / jour</v>
      </c>
      <c r="O6" s="6">
        <f>+N34/$C$7/30</f>
        <v>6.6666666666666671E-3</v>
      </c>
      <c r="P6" s="8"/>
      <c r="Q6" s="5" t="str">
        <f>+N6</f>
        <v>Coût / place / jour</v>
      </c>
      <c r="R6" s="6">
        <f>+Q34/$C$7/31</f>
        <v>6.4516129032258064E-3</v>
      </c>
      <c r="S6" s="8"/>
      <c r="T6" s="5" t="str">
        <f>+Q6</f>
        <v>Coût / place / jour</v>
      </c>
      <c r="U6" s="6">
        <f>+T34/$C$7/30</f>
        <v>6.6666666666666671E-3</v>
      </c>
      <c r="V6" s="7"/>
      <c r="W6" s="5" t="str">
        <f>+T6</f>
        <v>Coût / place / jour</v>
      </c>
      <c r="X6" s="6">
        <f>+W34/$C$7/31</f>
        <v>6.4516129032258064E-3</v>
      </c>
      <c r="Y6" s="7"/>
      <c r="Z6" s="5" t="str">
        <f>+W6</f>
        <v>Coût / place / jour</v>
      </c>
      <c r="AA6" s="6">
        <f>+Z34/$C$7/31</f>
        <v>6.4516129032258064E-3</v>
      </c>
      <c r="AB6" s="7"/>
      <c r="AC6" s="5" t="str">
        <f>+Z6</f>
        <v>Coût / place / jour</v>
      </c>
      <c r="AD6" s="6">
        <f>+AC34/$C$7/30</f>
        <v>6.6666666666666671E-3</v>
      </c>
      <c r="AE6" s="7"/>
      <c r="AF6" s="5" t="str">
        <f>+AC6</f>
        <v>Coût / place / jour</v>
      </c>
      <c r="AG6" s="6">
        <f>+AF34/$C$7/31</f>
        <v>6.4516129032258064E-3</v>
      </c>
      <c r="AH6" s="7"/>
      <c r="AI6" s="5" t="str">
        <f>+AF6</f>
        <v>Coût / place / jour</v>
      </c>
      <c r="AJ6" s="6">
        <f>+AI34/$C$7/30</f>
        <v>6.6666666666666671E-3</v>
      </c>
      <c r="AK6" s="9"/>
      <c r="AL6" s="5" t="str">
        <f>+AI6</f>
        <v>Coût / place / jour</v>
      </c>
      <c r="AM6" s="6">
        <f>+AL34/$C$7/31</f>
        <v>6.4516129032258064E-3</v>
      </c>
      <c r="AN6" s="7"/>
      <c r="AO6" s="7"/>
      <c r="AP6" s="10" t="str">
        <f>+AL6</f>
        <v>Coût / place / jour</v>
      </c>
      <c r="AQ6" s="11">
        <f>+AP34/$C$7/365</f>
        <v>6.5753424657534242E-3</v>
      </c>
      <c r="AR6" s="2"/>
      <c r="AS6" s="2"/>
      <c r="AT6" s="2"/>
    </row>
    <row r="7" spans="2:56">
      <c r="B7" s="12"/>
      <c r="C7" s="13">
        <f>+'Total des coûts d''exploitation'!C7</f>
        <v>100</v>
      </c>
      <c r="D7"/>
      <c r="E7" s="18">
        <f>+E34/$AP34</f>
        <v>8.3333333333333329E-2</v>
      </c>
      <c r="F7" s="14"/>
      <c r="G7"/>
      <c r="H7" s="18">
        <f>+H34/$AP34</f>
        <v>8.3333333333333329E-2</v>
      </c>
      <c r="I7" s="14"/>
      <c r="J7"/>
      <c r="K7" s="18">
        <f>+K34/$AP34</f>
        <v>8.3333333333333329E-2</v>
      </c>
      <c r="L7" s="19"/>
      <c r="M7"/>
      <c r="N7" s="18">
        <f>+N34/$AP34</f>
        <v>8.3333333333333329E-2</v>
      </c>
      <c r="O7" s="19"/>
      <c r="P7" s="15"/>
      <c r="Q7" s="18">
        <f>+Q34/$AP34</f>
        <v>8.3333333333333329E-2</v>
      </c>
      <c r="R7" s="19"/>
      <c r="S7" s="15"/>
      <c r="T7" s="18">
        <f>+T34/$AP34</f>
        <v>8.3333333333333329E-2</v>
      </c>
      <c r="U7" s="19"/>
      <c r="V7"/>
      <c r="W7" s="18">
        <f>+W34/$AP34</f>
        <v>8.3333333333333329E-2</v>
      </c>
      <c r="X7" s="19"/>
      <c r="Y7"/>
      <c r="Z7" s="18">
        <f>+Z34/$AP34</f>
        <v>8.3333333333333329E-2</v>
      </c>
      <c r="AA7" s="19"/>
      <c r="AB7"/>
      <c r="AC7" s="18">
        <f>+AC34/$AP34</f>
        <v>8.3333333333333329E-2</v>
      </c>
      <c r="AD7" s="19"/>
      <c r="AE7"/>
      <c r="AF7" s="18">
        <f>+AF34/$AP34</f>
        <v>8.3333333333333329E-2</v>
      </c>
      <c r="AG7" s="19"/>
      <c r="AH7"/>
      <c r="AI7" s="18">
        <f>+AI34/$AP34</f>
        <v>8.3333333333333329E-2</v>
      </c>
      <c r="AJ7" s="19"/>
      <c r="AK7" s="16"/>
      <c r="AL7" s="18">
        <f>+AL34/$AP34</f>
        <v>8.3333333333333329E-2</v>
      </c>
      <c r="AM7" s="19"/>
      <c r="AN7"/>
      <c r="AO7"/>
      <c r="AP7" s="24">
        <f>+AP34/$AP34</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2:56" ht="13" thickBot="1">
      <c r="B9" s="50"/>
      <c r="C9" s="51">
        <f>AP34/$C$7</f>
        <v>2.4</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105"/>
      <c r="AT9" s="106"/>
      <c r="AU9" s="107"/>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Résultats'!C28</f>
        <v xml:space="preserve">Coût direct d’exploitation </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82">
        <v>7402</v>
      </c>
      <c r="C13" s="79" t="s">
        <v>22</v>
      </c>
      <c r="D13" s="2"/>
      <c r="E13" s="61">
        <v>1</v>
      </c>
      <c r="F13" s="68">
        <f t="shared" ref="F13:F32" si="0">E13/E$34</f>
        <v>0.05</v>
      </c>
      <c r="G13" s="2"/>
      <c r="H13" s="58">
        <v>1</v>
      </c>
      <c r="I13" s="68">
        <f t="shared" ref="I13:I32" si="1">H13/H$34</f>
        <v>0.05</v>
      </c>
      <c r="J13" s="40"/>
      <c r="K13" s="58">
        <v>1</v>
      </c>
      <c r="L13" s="68">
        <f t="shared" ref="L13:L32" si="2">K13/K$34</f>
        <v>0.05</v>
      </c>
      <c r="M13" s="40"/>
      <c r="N13" s="58">
        <v>1</v>
      </c>
      <c r="O13" s="68">
        <f t="shared" ref="O13:O32" si="3">N13/N$34</f>
        <v>0.05</v>
      </c>
      <c r="P13" s="40"/>
      <c r="Q13" s="58">
        <v>1</v>
      </c>
      <c r="R13" s="68">
        <f t="shared" ref="R13:R32" si="4">Q13/Q$34</f>
        <v>0.05</v>
      </c>
      <c r="S13" s="40"/>
      <c r="T13" s="58">
        <v>1</v>
      </c>
      <c r="U13" s="68">
        <f t="shared" ref="U13:U32" si="5">T13/T$34</f>
        <v>0.05</v>
      </c>
      <c r="V13" s="40"/>
      <c r="W13" s="58">
        <v>1</v>
      </c>
      <c r="X13" s="68">
        <f t="shared" ref="X13:X32" si="6">W13/W$34</f>
        <v>0.05</v>
      </c>
      <c r="Y13" s="40"/>
      <c r="Z13" s="58">
        <v>1</v>
      </c>
      <c r="AA13" s="68">
        <f t="shared" ref="AA13:AA32" si="7">Z13/Z$34</f>
        <v>0.05</v>
      </c>
      <c r="AB13" s="40"/>
      <c r="AC13" s="58">
        <v>1</v>
      </c>
      <c r="AD13" s="68">
        <f t="shared" ref="AD13:AD32" si="8">AC13/AC$34</f>
        <v>0.05</v>
      </c>
      <c r="AE13" s="40"/>
      <c r="AF13" s="58">
        <v>1</v>
      </c>
      <c r="AG13" s="68">
        <f t="shared" ref="AG13:AG32" si="9">AF13/AF$34</f>
        <v>0.05</v>
      </c>
      <c r="AH13" s="40"/>
      <c r="AI13" s="58">
        <v>1</v>
      </c>
      <c r="AJ13" s="68">
        <f t="shared" ref="AJ13:AJ32" si="10">AI13/AI$34</f>
        <v>0.05</v>
      </c>
      <c r="AK13" s="40"/>
      <c r="AL13" s="58">
        <v>1</v>
      </c>
      <c r="AM13" s="68">
        <f t="shared" ref="AM13:AM32" si="11">AL13/AL$34</f>
        <v>0.05</v>
      </c>
      <c r="AN13" s="40"/>
      <c r="AO13" s="40"/>
      <c r="AP13" s="64">
        <f>SUM(+$AL13+$AI13+$AF13+$AC13+$Z13+$W13+$T13+$Q13+$N13+$K13+$H13+$E13)</f>
        <v>12</v>
      </c>
      <c r="AQ13" s="65">
        <f t="shared" ref="AQ13:AQ32" si="12">AP13/AP$34</f>
        <v>0.05</v>
      </c>
      <c r="AR13" s="40"/>
      <c r="AS13" s="40"/>
      <c r="AT13" s="40"/>
      <c r="AU13" s="41"/>
      <c r="AV13" s="41"/>
      <c r="AW13" s="41"/>
      <c r="AX13" s="41"/>
      <c r="AY13" s="41"/>
      <c r="AZ13" s="41"/>
      <c r="BA13" s="41"/>
      <c r="BB13" s="41"/>
      <c r="BC13" s="41"/>
    </row>
    <row r="14" spans="2:56">
      <c r="B14" s="82">
        <v>7404</v>
      </c>
      <c r="C14" s="80" t="s">
        <v>23</v>
      </c>
      <c r="D14" s="2"/>
      <c r="E14" s="62">
        <v>1</v>
      </c>
      <c r="F14" s="69">
        <f t="shared" si="0"/>
        <v>0.05</v>
      </c>
      <c r="G14" s="2"/>
      <c r="H14" s="59">
        <v>1</v>
      </c>
      <c r="I14" s="69">
        <f t="shared" si="1"/>
        <v>0.05</v>
      </c>
      <c r="J14" s="40"/>
      <c r="K14" s="59">
        <v>1</v>
      </c>
      <c r="L14" s="69">
        <f t="shared" si="2"/>
        <v>0.05</v>
      </c>
      <c r="M14" s="40"/>
      <c r="N14" s="59">
        <v>1</v>
      </c>
      <c r="O14" s="69">
        <f t="shared" si="3"/>
        <v>0.05</v>
      </c>
      <c r="P14" s="40"/>
      <c r="Q14" s="59">
        <v>1</v>
      </c>
      <c r="R14" s="69">
        <f t="shared" si="4"/>
        <v>0.05</v>
      </c>
      <c r="S14" s="40"/>
      <c r="T14" s="59">
        <v>1</v>
      </c>
      <c r="U14" s="69">
        <f t="shared" si="5"/>
        <v>0.05</v>
      </c>
      <c r="V14" s="40"/>
      <c r="W14" s="59">
        <v>1</v>
      </c>
      <c r="X14" s="69">
        <f t="shared" si="6"/>
        <v>0.05</v>
      </c>
      <c r="Y14" s="40"/>
      <c r="Z14" s="59">
        <v>1</v>
      </c>
      <c r="AA14" s="69">
        <f t="shared" si="7"/>
        <v>0.05</v>
      </c>
      <c r="AB14" s="40"/>
      <c r="AC14" s="59">
        <v>1</v>
      </c>
      <c r="AD14" s="69">
        <f t="shared" si="8"/>
        <v>0.05</v>
      </c>
      <c r="AE14" s="40"/>
      <c r="AF14" s="59">
        <v>1</v>
      </c>
      <c r="AG14" s="69">
        <f t="shared" si="9"/>
        <v>0.05</v>
      </c>
      <c r="AH14" s="40"/>
      <c r="AI14" s="59">
        <v>1</v>
      </c>
      <c r="AJ14" s="69">
        <f t="shared" si="10"/>
        <v>0.05</v>
      </c>
      <c r="AK14" s="40"/>
      <c r="AL14" s="59">
        <v>1</v>
      </c>
      <c r="AM14" s="69">
        <f t="shared" si="11"/>
        <v>0.05</v>
      </c>
      <c r="AN14" s="40"/>
      <c r="AO14" s="40"/>
      <c r="AP14" s="64">
        <f>SUM(+$AL14+$AI14+$AF14+$AC14+$Z14+$W14+$T14+$Q14+$N14+$K14+$H14+$E14)</f>
        <v>12</v>
      </c>
      <c r="AQ14" s="66">
        <f t="shared" si="12"/>
        <v>0.05</v>
      </c>
      <c r="AR14" s="40"/>
      <c r="AS14" s="40"/>
      <c r="AT14" s="40"/>
      <c r="AU14" s="41"/>
      <c r="AV14" s="41"/>
      <c r="AW14" s="41"/>
      <c r="AX14" s="41"/>
      <c r="AY14" s="41"/>
      <c r="AZ14" s="41"/>
      <c r="BA14" s="41"/>
      <c r="BB14" s="41"/>
      <c r="BC14" s="41"/>
    </row>
    <row r="15" spans="2:56">
      <c r="B15" s="83">
        <v>7406</v>
      </c>
      <c r="C15" s="34" t="s">
        <v>41</v>
      </c>
      <c r="D15" s="2"/>
      <c r="E15" s="61">
        <v>1</v>
      </c>
      <c r="F15" s="69">
        <f t="shared" si="0"/>
        <v>0.05</v>
      </c>
      <c r="G15" s="42" t="s">
        <v>0</v>
      </c>
      <c r="H15" s="58">
        <v>1</v>
      </c>
      <c r="I15" s="69">
        <f t="shared" si="1"/>
        <v>0.05</v>
      </c>
      <c r="J15" s="40"/>
      <c r="K15" s="58">
        <v>1</v>
      </c>
      <c r="L15" s="69">
        <f t="shared" si="2"/>
        <v>0.05</v>
      </c>
      <c r="M15" s="40"/>
      <c r="N15" s="58">
        <v>1</v>
      </c>
      <c r="O15" s="69">
        <f t="shared" si="3"/>
        <v>0.05</v>
      </c>
      <c r="P15" s="40"/>
      <c r="Q15" s="58">
        <v>1</v>
      </c>
      <c r="R15" s="69">
        <f t="shared" si="4"/>
        <v>0.05</v>
      </c>
      <c r="S15" s="40"/>
      <c r="T15" s="58">
        <v>1</v>
      </c>
      <c r="U15" s="69">
        <f t="shared" si="5"/>
        <v>0.05</v>
      </c>
      <c r="V15" s="40"/>
      <c r="W15" s="58">
        <v>1</v>
      </c>
      <c r="X15" s="69">
        <f t="shared" si="6"/>
        <v>0.05</v>
      </c>
      <c r="Y15" s="40"/>
      <c r="Z15" s="58">
        <v>1</v>
      </c>
      <c r="AA15" s="69">
        <f t="shared" si="7"/>
        <v>0.05</v>
      </c>
      <c r="AB15" s="40"/>
      <c r="AC15" s="58">
        <v>1</v>
      </c>
      <c r="AD15" s="69">
        <f t="shared" si="8"/>
        <v>0.05</v>
      </c>
      <c r="AE15" s="40"/>
      <c r="AF15" s="58">
        <v>1</v>
      </c>
      <c r="AG15" s="69">
        <f t="shared" si="9"/>
        <v>0.05</v>
      </c>
      <c r="AH15" s="40"/>
      <c r="AI15" s="58">
        <v>1</v>
      </c>
      <c r="AJ15" s="69">
        <f t="shared" si="10"/>
        <v>0.05</v>
      </c>
      <c r="AK15" s="40"/>
      <c r="AL15" s="58">
        <v>1</v>
      </c>
      <c r="AM15" s="69">
        <f t="shared" si="11"/>
        <v>0.05</v>
      </c>
      <c r="AN15" s="40"/>
      <c r="AO15" s="40"/>
      <c r="AP15" s="64">
        <f t="shared" ref="AP15:AP32" si="13">SUM(+$AL15+$AI15+$AF15+$AC15+$Z15+$W15+$T15+$Q15+$N15+$K15+$H15+$E15)</f>
        <v>12</v>
      </c>
      <c r="AQ15" s="66">
        <f t="shared" si="12"/>
        <v>0.05</v>
      </c>
      <c r="AR15" s="40"/>
      <c r="AS15" s="40"/>
      <c r="AT15" s="40"/>
      <c r="AU15" s="41"/>
      <c r="AV15" s="41"/>
      <c r="AW15" s="41"/>
      <c r="AX15" s="41"/>
      <c r="AY15" s="41"/>
      <c r="AZ15" s="41"/>
      <c r="BA15" s="41"/>
      <c r="BB15" s="41"/>
      <c r="BC15" s="41"/>
    </row>
    <row r="16" spans="2:56">
      <c r="B16" s="83">
        <v>7408</v>
      </c>
      <c r="C16" s="34" t="s">
        <v>42</v>
      </c>
      <c r="D16" s="2"/>
      <c r="E16" s="61">
        <v>1</v>
      </c>
      <c r="F16" s="69">
        <f t="shared" si="0"/>
        <v>0.05</v>
      </c>
      <c r="G16" s="2"/>
      <c r="H16" s="58">
        <v>1</v>
      </c>
      <c r="I16" s="69">
        <f t="shared" si="1"/>
        <v>0.05</v>
      </c>
      <c r="J16" s="40"/>
      <c r="K16" s="58">
        <v>1</v>
      </c>
      <c r="L16" s="69">
        <f t="shared" si="2"/>
        <v>0.05</v>
      </c>
      <c r="M16" s="40"/>
      <c r="N16" s="58">
        <v>1</v>
      </c>
      <c r="O16" s="69">
        <f t="shared" si="3"/>
        <v>0.05</v>
      </c>
      <c r="P16" s="40"/>
      <c r="Q16" s="58">
        <v>1</v>
      </c>
      <c r="R16" s="69">
        <f t="shared" si="4"/>
        <v>0.05</v>
      </c>
      <c r="S16" s="40"/>
      <c r="T16" s="58">
        <v>1</v>
      </c>
      <c r="U16" s="69">
        <f t="shared" si="5"/>
        <v>0.05</v>
      </c>
      <c r="V16" s="40"/>
      <c r="W16" s="58">
        <v>1</v>
      </c>
      <c r="X16" s="69">
        <f t="shared" si="6"/>
        <v>0.05</v>
      </c>
      <c r="Y16" s="40"/>
      <c r="Z16" s="58">
        <v>1</v>
      </c>
      <c r="AA16" s="69">
        <f t="shared" si="7"/>
        <v>0.05</v>
      </c>
      <c r="AB16" s="40"/>
      <c r="AC16" s="58">
        <v>1</v>
      </c>
      <c r="AD16" s="69">
        <f t="shared" si="8"/>
        <v>0.05</v>
      </c>
      <c r="AE16" s="40"/>
      <c r="AF16" s="58">
        <v>1</v>
      </c>
      <c r="AG16" s="69">
        <f t="shared" si="9"/>
        <v>0.05</v>
      </c>
      <c r="AH16" s="40"/>
      <c r="AI16" s="58">
        <v>1</v>
      </c>
      <c r="AJ16" s="69">
        <f t="shared" si="10"/>
        <v>0.05</v>
      </c>
      <c r="AK16" s="40"/>
      <c r="AL16" s="58">
        <v>1</v>
      </c>
      <c r="AM16" s="69">
        <f t="shared" si="11"/>
        <v>0.05</v>
      </c>
      <c r="AN16" s="40"/>
      <c r="AO16" s="40"/>
      <c r="AP16" s="64">
        <f t="shared" si="13"/>
        <v>12</v>
      </c>
      <c r="AQ16" s="66">
        <f t="shared" si="12"/>
        <v>0.05</v>
      </c>
      <c r="AR16" s="40"/>
      <c r="AS16" s="40"/>
      <c r="AT16" s="40"/>
      <c r="AU16" s="41"/>
      <c r="AV16" s="41"/>
      <c r="AW16" s="41"/>
      <c r="AX16" s="41"/>
      <c r="AY16" s="41"/>
      <c r="AZ16" s="41"/>
      <c r="BA16" s="41"/>
      <c r="BB16" s="41"/>
      <c r="BC16" s="41"/>
    </row>
    <row r="17" spans="2:55">
      <c r="B17" s="83">
        <v>7410</v>
      </c>
      <c r="C17" s="34" t="s">
        <v>24</v>
      </c>
      <c r="D17" s="2"/>
      <c r="E17" s="61">
        <v>1</v>
      </c>
      <c r="F17" s="69">
        <f t="shared" si="0"/>
        <v>0.05</v>
      </c>
      <c r="G17" s="2"/>
      <c r="H17" s="58">
        <v>1</v>
      </c>
      <c r="I17" s="69">
        <f t="shared" si="1"/>
        <v>0.05</v>
      </c>
      <c r="J17" s="40"/>
      <c r="K17" s="58">
        <v>1</v>
      </c>
      <c r="L17" s="69">
        <f t="shared" si="2"/>
        <v>0.05</v>
      </c>
      <c r="M17" s="40"/>
      <c r="N17" s="58">
        <v>1</v>
      </c>
      <c r="O17" s="69">
        <f t="shared" si="3"/>
        <v>0.05</v>
      </c>
      <c r="P17" s="40"/>
      <c r="Q17" s="58">
        <v>1</v>
      </c>
      <c r="R17" s="69">
        <f t="shared" si="4"/>
        <v>0.05</v>
      </c>
      <c r="S17" s="40"/>
      <c r="T17" s="58">
        <v>1</v>
      </c>
      <c r="U17" s="69">
        <f t="shared" si="5"/>
        <v>0.05</v>
      </c>
      <c r="V17" s="40"/>
      <c r="W17" s="58">
        <v>1</v>
      </c>
      <c r="X17" s="69">
        <f t="shared" si="6"/>
        <v>0.05</v>
      </c>
      <c r="Y17" s="40"/>
      <c r="Z17" s="58">
        <v>1</v>
      </c>
      <c r="AA17" s="69">
        <f t="shared" si="7"/>
        <v>0.05</v>
      </c>
      <c r="AB17" s="40"/>
      <c r="AC17" s="58">
        <v>1</v>
      </c>
      <c r="AD17" s="69">
        <f t="shared" si="8"/>
        <v>0.05</v>
      </c>
      <c r="AE17" s="40"/>
      <c r="AF17" s="58">
        <v>1</v>
      </c>
      <c r="AG17" s="69">
        <f t="shared" si="9"/>
        <v>0.05</v>
      </c>
      <c r="AH17" s="40"/>
      <c r="AI17" s="58">
        <v>1</v>
      </c>
      <c r="AJ17" s="69">
        <f t="shared" si="10"/>
        <v>0.05</v>
      </c>
      <c r="AK17" s="40"/>
      <c r="AL17" s="58">
        <v>1</v>
      </c>
      <c r="AM17" s="69">
        <f t="shared" si="11"/>
        <v>0.05</v>
      </c>
      <c r="AN17" s="40"/>
      <c r="AO17" s="40"/>
      <c r="AP17" s="64">
        <f t="shared" si="13"/>
        <v>12</v>
      </c>
      <c r="AQ17" s="66">
        <f t="shared" si="12"/>
        <v>0.05</v>
      </c>
      <c r="AR17" s="40"/>
      <c r="AS17" s="40"/>
      <c r="AT17" s="40"/>
      <c r="AU17" s="41"/>
      <c r="AV17" s="41"/>
      <c r="AW17" s="41"/>
      <c r="AX17" s="41"/>
      <c r="AY17" s="41"/>
      <c r="AZ17" s="41"/>
      <c r="BA17" s="41"/>
      <c r="BB17" s="41"/>
      <c r="BC17" s="41"/>
    </row>
    <row r="18" spans="2:55">
      <c r="B18" s="83">
        <v>7412</v>
      </c>
      <c r="C18" s="34" t="s">
        <v>25</v>
      </c>
      <c r="D18" s="2"/>
      <c r="E18" s="61">
        <v>1</v>
      </c>
      <c r="F18" s="69">
        <f t="shared" si="0"/>
        <v>0.05</v>
      </c>
      <c r="G18" s="2"/>
      <c r="H18" s="58">
        <v>1</v>
      </c>
      <c r="I18" s="69">
        <f t="shared" si="1"/>
        <v>0.05</v>
      </c>
      <c r="J18" s="40"/>
      <c r="K18" s="58">
        <v>1</v>
      </c>
      <c r="L18" s="69">
        <f t="shared" si="2"/>
        <v>0.05</v>
      </c>
      <c r="M18" s="40"/>
      <c r="N18" s="58">
        <v>1</v>
      </c>
      <c r="O18" s="69">
        <f t="shared" si="3"/>
        <v>0.05</v>
      </c>
      <c r="P18" s="40"/>
      <c r="Q18" s="58">
        <v>1</v>
      </c>
      <c r="R18" s="69">
        <f t="shared" si="4"/>
        <v>0.05</v>
      </c>
      <c r="S18" s="40"/>
      <c r="T18" s="58">
        <v>1</v>
      </c>
      <c r="U18" s="69">
        <f t="shared" si="5"/>
        <v>0.05</v>
      </c>
      <c r="V18" s="40"/>
      <c r="W18" s="58">
        <v>1</v>
      </c>
      <c r="X18" s="69">
        <f t="shared" si="6"/>
        <v>0.05</v>
      </c>
      <c r="Y18" s="40"/>
      <c r="Z18" s="58">
        <v>1</v>
      </c>
      <c r="AA18" s="69">
        <f t="shared" si="7"/>
        <v>0.05</v>
      </c>
      <c r="AB18" s="40"/>
      <c r="AC18" s="58">
        <v>1</v>
      </c>
      <c r="AD18" s="69">
        <f t="shared" si="8"/>
        <v>0.05</v>
      </c>
      <c r="AE18" s="40"/>
      <c r="AF18" s="58">
        <v>1</v>
      </c>
      <c r="AG18" s="69">
        <f t="shared" si="9"/>
        <v>0.05</v>
      </c>
      <c r="AH18" s="40"/>
      <c r="AI18" s="58">
        <v>1</v>
      </c>
      <c r="AJ18" s="69">
        <f t="shared" si="10"/>
        <v>0.05</v>
      </c>
      <c r="AK18" s="40"/>
      <c r="AL18" s="58">
        <v>1</v>
      </c>
      <c r="AM18" s="69">
        <f t="shared" si="11"/>
        <v>0.05</v>
      </c>
      <c r="AN18" s="40"/>
      <c r="AO18" s="40"/>
      <c r="AP18" s="64">
        <f t="shared" si="13"/>
        <v>12</v>
      </c>
      <c r="AQ18" s="66">
        <f t="shared" si="12"/>
        <v>0.05</v>
      </c>
      <c r="AR18" s="40"/>
      <c r="AS18" s="43"/>
      <c r="AT18" s="40"/>
      <c r="AU18" s="41"/>
      <c r="AV18" s="41"/>
      <c r="AW18" s="41"/>
      <c r="AX18" s="41"/>
      <c r="AY18" s="41"/>
      <c r="AZ18" s="41"/>
      <c r="BA18" s="41"/>
      <c r="BB18" s="41"/>
      <c r="BC18" s="41"/>
    </row>
    <row r="19" spans="2:55">
      <c r="B19" s="83">
        <v>7414</v>
      </c>
      <c r="C19" s="34" t="s">
        <v>26</v>
      </c>
      <c r="D19" s="2"/>
      <c r="E19" s="61">
        <v>1</v>
      </c>
      <c r="F19" s="69">
        <f t="shared" si="0"/>
        <v>0.05</v>
      </c>
      <c r="G19" s="2"/>
      <c r="H19" s="58">
        <v>1</v>
      </c>
      <c r="I19" s="69">
        <f t="shared" si="1"/>
        <v>0.05</v>
      </c>
      <c r="J19" s="40"/>
      <c r="K19" s="58">
        <v>1</v>
      </c>
      <c r="L19" s="69">
        <f t="shared" si="2"/>
        <v>0.05</v>
      </c>
      <c r="M19" s="40"/>
      <c r="N19" s="58">
        <v>1</v>
      </c>
      <c r="O19" s="69">
        <f t="shared" si="3"/>
        <v>0.05</v>
      </c>
      <c r="P19" s="40"/>
      <c r="Q19" s="58">
        <v>1</v>
      </c>
      <c r="R19" s="69">
        <f t="shared" si="4"/>
        <v>0.05</v>
      </c>
      <c r="S19" s="40"/>
      <c r="T19" s="58">
        <v>1</v>
      </c>
      <c r="U19" s="69">
        <f t="shared" si="5"/>
        <v>0.05</v>
      </c>
      <c r="V19" s="40"/>
      <c r="W19" s="58">
        <v>1</v>
      </c>
      <c r="X19" s="69">
        <f t="shared" si="6"/>
        <v>0.05</v>
      </c>
      <c r="Y19" s="40"/>
      <c r="Z19" s="58">
        <v>1</v>
      </c>
      <c r="AA19" s="69">
        <f t="shared" si="7"/>
        <v>0.05</v>
      </c>
      <c r="AB19" s="40"/>
      <c r="AC19" s="58">
        <v>1</v>
      </c>
      <c r="AD19" s="69">
        <f t="shared" si="8"/>
        <v>0.05</v>
      </c>
      <c r="AE19" s="40"/>
      <c r="AF19" s="58">
        <v>1</v>
      </c>
      <c r="AG19" s="69">
        <f t="shared" si="9"/>
        <v>0.05</v>
      </c>
      <c r="AH19" s="40"/>
      <c r="AI19" s="58">
        <v>1</v>
      </c>
      <c r="AJ19" s="69">
        <f t="shared" si="10"/>
        <v>0.05</v>
      </c>
      <c r="AK19" s="40"/>
      <c r="AL19" s="58">
        <v>1</v>
      </c>
      <c r="AM19" s="69">
        <f t="shared" si="11"/>
        <v>0.05</v>
      </c>
      <c r="AN19" s="40"/>
      <c r="AO19" s="40"/>
      <c r="AP19" s="64">
        <f t="shared" si="13"/>
        <v>12</v>
      </c>
      <c r="AQ19" s="66">
        <f t="shared" si="12"/>
        <v>0.05</v>
      </c>
      <c r="AR19" s="40"/>
      <c r="AS19" s="40"/>
      <c r="AT19" s="40"/>
      <c r="AU19" s="41"/>
      <c r="AV19" s="41"/>
      <c r="AW19" s="41"/>
      <c r="AX19" s="41"/>
      <c r="AY19" s="41"/>
      <c r="AZ19" s="41"/>
      <c r="BA19" s="41"/>
      <c r="BB19" s="41"/>
      <c r="BC19" s="41"/>
    </row>
    <row r="20" spans="2:55">
      <c r="B20" s="83">
        <v>7416</v>
      </c>
      <c r="C20" s="34" t="s">
        <v>40</v>
      </c>
      <c r="D20" s="2"/>
      <c r="E20" s="61">
        <v>1</v>
      </c>
      <c r="F20" s="69">
        <f t="shared" si="0"/>
        <v>0.05</v>
      </c>
      <c r="G20" s="2"/>
      <c r="H20" s="58">
        <v>1</v>
      </c>
      <c r="I20" s="69">
        <f t="shared" si="1"/>
        <v>0.05</v>
      </c>
      <c r="J20" s="40"/>
      <c r="K20" s="58">
        <v>1</v>
      </c>
      <c r="L20" s="69">
        <f t="shared" si="2"/>
        <v>0.05</v>
      </c>
      <c r="M20" s="40"/>
      <c r="N20" s="58">
        <v>1</v>
      </c>
      <c r="O20" s="69">
        <f t="shared" si="3"/>
        <v>0.05</v>
      </c>
      <c r="P20" s="40"/>
      <c r="Q20" s="58">
        <v>1</v>
      </c>
      <c r="R20" s="69">
        <f t="shared" si="4"/>
        <v>0.05</v>
      </c>
      <c r="S20" s="40"/>
      <c r="T20" s="58">
        <v>1</v>
      </c>
      <c r="U20" s="69">
        <f t="shared" si="5"/>
        <v>0.05</v>
      </c>
      <c r="V20" s="40"/>
      <c r="W20" s="58">
        <v>1</v>
      </c>
      <c r="X20" s="69">
        <f t="shared" si="6"/>
        <v>0.05</v>
      </c>
      <c r="Y20" s="40"/>
      <c r="Z20" s="58">
        <v>1</v>
      </c>
      <c r="AA20" s="69">
        <f t="shared" si="7"/>
        <v>0.05</v>
      </c>
      <c r="AB20" s="40"/>
      <c r="AC20" s="58">
        <v>1</v>
      </c>
      <c r="AD20" s="69">
        <f t="shared" si="8"/>
        <v>0.05</v>
      </c>
      <c r="AE20" s="40"/>
      <c r="AF20" s="58">
        <v>1</v>
      </c>
      <c r="AG20" s="69">
        <f t="shared" si="9"/>
        <v>0.05</v>
      </c>
      <c r="AH20" s="40"/>
      <c r="AI20" s="58">
        <v>1</v>
      </c>
      <c r="AJ20" s="69">
        <f t="shared" si="10"/>
        <v>0.05</v>
      </c>
      <c r="AK20" s="40"/>
      <c r="AL20" s="58">
        <v>1</v>
      </c>
      <c r="AM20" s="69">
        <f t="shared" si="11"/>
        <v>0.05</v>
      </c>
      <c r="AN20" s="40"/>
      <c r="AO20" s="40"/>
      <c r="AP20" s="64">
        <f t="shared" si="13"/>
        <v>12</v>
      </c>
      <c r="AQ20" s="66">
        <f t="shared" si="12"/>
        <v>0.05</v>
      </c>
      <c r="AR20" s="40"/>
      <c r="AS20" s="40"/>
      <c r="AT20" s="40"/>
      <c r="AU20" s="41"/>
      <c r="AV20" s="41"/>
      <c r="AW20" s="41"/>
      <c r="AX20" s="41"/>
      <c r="AY20" s="41"/>
      <c r="AZ20" s="41"/>
      <c r="BA20" s="41"/>
      <c r="BB20" s="41"/>
      <c r="BC20" s="41"/>
    </row>
    <row r="21" spans="2:55">
      <c r="B21" s="82">
        <v>7418</v>
      </c>
      <c r="C21" s="80" t="s">
        <v>34</v>
      </c>
      <c r="D21" s="2"/>
      <c r="E21" s="61">
        <v>1</v>
      </c>
      <c r="F21" s="69">
        <f t="shared" si="0"/>
        <v>0.05</v>
      </c>
      <c r="G21" s="2"/>
      <c r="H21" s="58">
        <v>1</v>
      </c>
      <c r="I21" s="69">
        <f t="shared" si="1"/>
        <v>0.05</v>
      </c>
      <c r="J21" s="40"/>
      <c r="K21" s="58">
        <v>1</v>
      </c>
      <c r="L21" s="69">
        <f t="shared" si="2"/>
        <v>0.05</v>
      </c>
      <c r="M21" s="40"/>
      <c r="N21" s="58">
        <v>1</v>
      </c>
      <c r="O21" s="69">
        <f t="shared" si="3"/>
        <v>0.05</v>
      </c>
      <c r="P21" s="40"/>
      <c r="Q21" s="58">
        <v>1</v>
      </c>
      <c r="R21" s="69">
        <f t="shared" si="4"/>
        <v>0.05</v>
      </c>
      <c r="S21" s="40"/>
      <c r="T21" s="58">
        <v>1</v>
      </c>
      <c r="U21" s="69">
        <f t="shared" si="5"/>
        <v>0.05</v>
      </c>
      <c r="V21" s="40"/>
      <c r="W21" s="58">
        <v>1</v>
      </c>
      <c r="X21" s="69">
        <f t="shared" si="6"/>
        <v>0.05</v>
      </c>
      <c r="Y21" s="40"/>
      <c r="Z21" s="58">
        <v>1</v>
      </c>
      <c r="AA21" s="69">
        <f t="shared" si="7"/>
        <v>0.05</v>
      </c>
      <c r="AB21" s="40"/>
      <c r="AC21" s="58">
        <v>1</v>
      </c>
      <c r="AD21" s="69">
        <f t="shared" si="8"/>
        <v>0.05</v>
      </c>
      <c r="AE21" s="40"/>
      <c r="AF21" s="58">
        <v>1</v>
      </c>
      <c r="AG21" s="69">
        <f t="shared" si="9"/>
        <v>0.05</v>
      </c>
      <c r="AH21" s="40"/>
      <c r="AI21" s="58">
        <v>1</v>
      </c>
      <c r="AJ21" s="69">
        <f t="shared" si="10"/>
        <v>0.05</v>
      </c>
      <c r="AK21" s="40"/>
      <c r="AL21" s="58">
        <v>1</v>
      </c>
      <c r="AM21" s="69">
        <f t="shared" si="11"/>
        <v>0.05</v>
      </c>
      <c r="AN21" s="40"/>
      <c r="AO21" s="40"/>
      <c r="AP21" s="64">
        <f t="shared" si="13"/>
        <v>12</v>
      </c>
      <c r="AQ21" s="66">
        <f t="shared" si="12"/>
        <v>0.05</v>
      </c>
      <c r="AR21" s="40"/>
      <c r="AS21" s="40"/>
      <c r="AT21" s="40"/>
      <c r="AU21" s="41"/>
      <c r="AV21" s="41"/>
      <c r="AW21" s="41"/>
      <c r="AX21" s="41"/>
      <c r="AY21" s="41"/>
      <c r="AZ21" s="41"/>
      <c r="BA21" s="41"/>
      <c r="BB21" s="41"/>
      <c r="BC21" s="41"/>
    </row>
    <row r="22" spans="2:55">
      <c r="B22" s="83">
        <v>7420</v>
      </c>
      <c r="C22" s="34" t="s">
        <v>27</v>
      </c>
      <c r="D22" s="2"/>
      <c r="E22" s="61">
        <v>1</v>
      </c>
      <c r="F22" s="69">
        <f t="shared" si="0"/>
        <v>0.05</v>
      </c>
      <c r="G22" s="2"/>
      <c r="H22" s="58">
        <v>1</v>
      </c>
      <c r="I22" s="69">
        <f t="shared" si="1"/>
        <v>0.05</v>
      </c>
      <c r="J22" s="40"/>
      <c r="K22" s="58">
        <v>1</v>
      </c>
      <c r="L22" s="69">
        <f t="shared" si="2"/>
        <v>0.05</v>
      </c>
      <c r="M22" s="40"/>
      <c r="N22" s="58">
        <v>1</v>
      </c>
      <c r="O22" s="69">
        <f t="shared" si="3"/>
        <v>0.05</v>
      </c>
      <c r="P22" s="40"/>
      <c r="Q22" s="58">
        <v>1</v>
      </c>
      <c r="R22" s="69">
        <f t="shared" si="4"/>
        <v>0.05</v>
      </c>
      <c r="S22" s="40"/>
      <c r="T22" s="58">
        <v>1</v>
      </c>
      <c r="U22" s="69">
        <f t="shared" si="5"/>
        <v>0.05</v>
      </c>
      <c r="V22" s="40"/>
      <c r="W22" s="58">
        <v>1</v>
      </c>
      <c r="X22" s="69">
        <f t="shared" si="6"/>
        <v>0.05</v>
      </c>
      <c r="Y22" s="40"/>
      <c r="Z22" s="58">
        <v>1</v>
      </c>
      <c r="AA22" s="69">
        <f t="shared" si="7"/>
        <v>0.05</v>
      </c>
      <c r="AB22" s="40"/>
      <c r="AC22" s="58">
        <v>1</v>
      </c>
      <c r="AD22" s="69">
        <f t="shared" si="8"/>
        <v>0.05</v>
      </c>
      <c r="AE22" s="40"/>
      <c r="AF22" s="58">
        <v>1</v>
      </c>
      <c r="AG22" s="69">
        <f t="shared" si="9"/>
        <v>0.05</v>
      </c>
      <c r="AH22" s="40"/>
      <c r="AI22" s="58">
        <v>1</v>
      </c>
      <c r="AJ22" s="69">
        <f t="shared" si="10"/>
        <v>0.05</v>
      </c>
      <c r="AK22" s="40"/>
      <c r="AL22" s="58">
        <v>1</v>
      </c>
      <c r="AM22" s="69">
        <f t="shared" si="11"/>
        <v>0.05</v>
      </c>
      <c r="AN22" s="40"/>
      <c r="AO22" s="40"/>
      <c r="AP22" s="64">
        <f t="shared" si="13"/>
        <v>12</v>
      </c>
      <c r="AQ22" s="66">
        <f t="shared" si="12"/>
        <v>0.05</v>
      </c>
      <c r="AR22" s="40"/>
      <c r="AS22" s="40"/>
      <c r="AT22" s="40"/>
      <c r="AU22" s="41"/>
      <c r="AV22" s="41"/>
      <c r="AW22" s="41"/>
      <c r="AX22" s="41"/>
      <c r="AY22" s="41"/>
      <c r="AZ22" s="41"/>
      <c r="BA22" s="41"/>
      <c r="BB22" s="41"/>
      <c r="BC22" s="41"/>
    </row>
    <row r="23" spans="2:55">
      <c r="B23" s="82">
        <v>7422</v>
      </c>
      <c r="C23" s="80" t="s">
        <v>28</v>
      </c>
      <c r="D23" s="2"/>
      <c r="E23" s="61">
        <v>1</v>
      </c>
      <c r="F23" s="69">
        <f t="shared" si="0"/>
        <v>0.05</v>
      </c>
      <c r="G23" s="2"/>
      <c r="H23" s="58">
        <v>1</v>
      </c>
      <c r="I23" s="69">
        <f t="shared" si="1"/>
        <v>0.05</v>
      </c>
      <c r="J23" s="40"/>
      <c r="K23" s="58">
        <v>1</v>
      </c>
      <c r="L23" s="69">
        <f t="shared" si="2"/>
        <v>0.05</v>
      </c>
      <c r="M23" s="40"/>
      <c r="N23" s="58">
        <v>1</v>
      </c>
      <c r="O23" s="69">
        <f t="shared" si="3"/>
        <v>0.05</v>
      </c>
      <c r="P23" s="40"/>
      <c r="Q23" s="58">
        <v>1</v>
      </c>
      <c r="R23" s="69">
        <f t="shared" si="4"/>
        <v>0.05</v>
      </c>
      <c r="S23" s="40"/>
      <c r="T23" s="58">
        <v>1</v>
      </c>
      <c r="U23" s="69">
        <f t="shared" si="5"/>
        <v>0.05</v>
      </c>
      <c r="V23" s="40"/>
      <c r="W23" s="58">
        <v>1</v>
      </c>
      <c r="X23" s="69">
        <f t="shared" si="6"/>
        <v>0.05</v>
      </c>
      <c r="Y23" s="40"/>
      <c r="Z23" s="58">
        <v>1</v>
      </c>
      <c r="AA23" s="69">
        <f t="shared" si="7"/>
        <v>0.05</v>
      </c>
      <c r="AB23" s="40"/>
      <c r="AC23" s="58">
        <v>1</v>
      </c>
      <c r="AD23" s="69">
        <f t="shared" si="8"/>
        <v>0.05</v>
      </c>
      <c r="AE23" s="40"/>
      <c r="AF23" s="58">
        <v>1</v>
      </c>
      <c r="AG23" s="69">
        <f t="shared" si="9"/>
        <v>0.05</v>
      </c>
      <c r="AH23" s="40"/>
      <c r="AI23" s="58">
        <v>1</v>
      </c>
      <c r="AJ23" s="69">
        <f t="shared" si="10"/>
        <v>0.05</v>
      </c>
      <c r="AK23" s="40"/>
      <c r="AL23" s="58">
        <v>1</v>
      </c>
      <c r="AM23" s="69">
        <f t="shared" si="11"/>
        <v>0.05</v>
      </c>
      <c r="AN23" s="40"/>
      <c r="AO23" s="40"/>
      <c r="AP23" s="64">
        <f t="shared" si="13"/>
        <v>12</v>
      </c>
      <c r="AQ23" s="66">
        <f t="shared" si="12"/>
        <v>0.05</v>
      </c>
      <c r="AR23" s="40"/>
      <c r="AS23" s="40"/>
      <c r="AT23" s="40"/>
      <c r="AU23" s="41"/>
      <c r="AV23" s="41"/>
      <c r="AW23" s="41"/>
      <c r="AX23" s="41"/>
      <c r="AY23" s="41"/>
      <c r="AZ23" s="41"/>
      <c r="BA23" s="41"/>
      <c r="BB23" s="41"/>
      <c r="BC23" s="41"/>
    </row>
    <row r="24" spans="2:55">
      <c r="B24" s="84">
        <v>7424</v>
      </c>
      <c r="C24" s="81" t="s">
        <v>29</v>
      </c>
      <c r="D24" s="2"/>
      <c r="E24" s="61">
        <v>1</v>
      </c>
      <c r="F24" s="69">
        <f t="shared" si="0"/>
        <v>0.05</v>
      </c>
      <c r="G24" s="2"/>
      <c r="H24" s="58">
        <v>1</v>
      </c>
      <c r="I24" s="69">
        <f t="shared" si="1"/>
        <v>0.05</v>
      </c>
      <c r="J24" s="2"/>
      <c r="K24" s="58">
        <v>1</v>
      </c>
      <c r="L24" s="69">
        <f t="shared" si="2"/>
        <v>0.05</v>
      </c>
      <c r="M24" s="2"/>
      <c r="N24" s="58">
        <v>1</v>
      </c>
      <c r="O24" s="69">
        <f t="shared" si="3"/>
        <v>0.05</v>
      </c>
      <c r="P24" s="2"/>
      <c r="Q24" s="58">
        <v>1</v>
      </c>
      <c r="R24" s="69">
        <f t="shared" si="4"/>
        <v>0.05</v>
      </c>
      <c r="S24" s="2"/>
      <c r="T24" s="58">
        <v>1</v>
      </c>
      <c r="U24" s="69">
        <f t="shared" si="5"/>
        <v>0.05</v>
      </c>
      <c r="V24" s="2"/>
      <c r="W24" s="58">
        <v>1</v>
      </c>
      <c r="X24" s="69">
        <f t="shared" si="6"/>
        <v>0.05</v>
      </c>
      <c r="Y24" s="2"/>
      <c r="Z24" s="58">
        <v>1</v>
      </c>
      <c r="AA24" s="69">
        <f t="shared" si="7"/>
        <v>0.05</v>
      </c>
      <c r="AB24" s="2"/>
      <c r="AC24" s="58">
        <v>1</v>
      </c>
      <c r="AD24" s="69">
        <f t="shared" si="8"/>
        <v>0.05</v>
      </c>
      <c r="AE24" s="2"/>
      <c r="AF24" s="58">
        <v>1</v>
      </c>
      <c r="AG24" s="69">
        <f t="shared" si="9"/>
        <v>0.05</v>
      </c>
      <c r="AH24" s="2"/>
      <c r="AI24" s="58">
        <v>1</v>
      </c>
      <c r="AJ24" s="69">
        <f t="shared" si="10"/>
        <v>0.05</v>
      </c>
      <c r="AK24" s="2"/>
      <c r="AL24" s="58">
        <v>1</v>
      </c>
      <c r="AM24" s="69">
        <f t="shared" si="11"/>
        <v>0.05</v>
      </c>
      <c r="AN24" s="2"/>
      <c r="AO24" s="2"/>
      <c r="AP24" s="64">
        <f t="shared" si="13"/>
        <v>12</v>
      </c>
      <c r="AQ24" s="66">
        <f t="shared" si="12"/>
        <v>0.05</v>
      </c>
      <c r="AR24" s="2"/>
      <c r="AS24" s="2"/>
      <c r="AT24" s="2"/>
    </row>
    <row r="25" spans="2:55">
      <c r="B25" s="84">
        <v>7426</v>
      </c>
      <c r="C25" s="81" t="s">
        <v>30</v>
      </c>
      <c r="D25" s="2"/>
      <c r="E25" s="61">
        <v>1</v>
      </c>
      <c r="F25" s="69">
        <f t="shared" si="0"/>
        <v>0.05</v>
      </c>
      <c r="G25" s="2"/>
      <c r="H25" s="58">
        <v>1</v>
      </c>
      <c r="I25" s="69">
        <f t="shared" si="1"/>
        <v>0.05</v>
      </c>
      <c r="J25" s="2"/>
      <c r="K25" s="58">
        <v>1</v>
      </c>
      <c r="L25" s="69">
        <f t="shared" si="2"/>
        <v>0.05</v>
      </c>
      <c r="M25" s="2"/>
      <c r="N25" s="58">
        <v>1</v>
      </c>
      <c r="O25" s="69">
        <f t="shared" si="3"/>
        <v>0.05</v>
      </c>
      <c r="P25" s="2"/>
      <c r="Q25" s="58">
        <v>1</v>
      </c>
      <c r="R25" s="69">
        <f t="shared" si="4"/>
        <v>0.05</v>
      </c>
      <c r="S25" s="2"/>
      <c r="T25" s="58">
        <v>1</v>
      </c>
      <c r="U25" s="69">
        <f t="shared" si="5"/>
        <v>0.05</v>
      </c>
      <c r="V25" s="2"/>
      <c r="W25" s="58">
        <v>1</v>
      </c>
      <c r="X25" s="69">
        <f t="shared" si="6"/>
        <v>0.05</v>
      </c>
      <c r="Y25" s="2"/>
      <c r="Z25" s="58">
        <v>1</v>
      </c>
      <c r="AA25" s="69">
        <f t="shared" si="7"/>
        <v>0.05</v>
      </c>
      <c r="AB25" s="2"/>
      <c r="AC25" s="58">
        <v>1</v>
      </c>
      <c r="AD25" s="69">
        <f t="shared" si="8"/>
        <v>0.05</v>
      </c>
      <c r="AE25" s="2"/>
      <c r="AF25" s="58">
        <v>1</v>
      </c>
      <c r="AG25" s="69">
        <f t="shared" si="9"/>
        <v>0.05</v>
      </c>
      <c r="AH25" s="2"/>
      <c r="AI25" s="58">
        <v>1</v>
      </c>
      <c r="AJ25" s="69">
        <f t="shared" si="10"/>
        <v>0.05</v>
      </c>
      <c r="AK25" s="2"/>
      <c r="AL25" s="58">
        <v>1</v>
      </c>
      <c r="AM25" s="69">
        <f t="shared" si="11"/>
        <v>0.05</v>
      </c>
      <c r="AN25" s="2"/>
      <c r="AO25" s="2"/>
      <c r="AP25" s="64">
        <f t="shared" si="13"/>
        <v>12</v>
      </c>
      <c r="AQ25" s="66">
        <f t="shared" si="12"/>
        <v>0.05</v>
      </c>
      <c r="AR25" s="2"/>
      <c r="AS25" s="2"/>
      <c r="AT25" s="2"/>
    </row>
    <row r="26" spans="2:55">
      <c r="B26" s="82">
        <v>7428</v>
      </c>
      <c r="C26" s="80" t="s">
        <v>35</v>
      </c>
      <c r="D26" s="2"/>
      <c r="E26" s="61">
        <v>1</v>
      </c>
      <c r="F26" s="69">
        <f t="shared" si="0"/>
        <v>0.05</v>
      </c>
      <c r="G26" s="2"/>
      <c r="H26" s="58">
        <v>1</v>
      </c>
      <c r="I26" s="69">
        <f t="shared" si="1"/>
        <v>0.05</v>
      </c>
      <c r="J26" s="2"/>
      <c r="K26" s="58">
        <v>1</v>
      </c>
      <c r="L26" s="69">
        <f t="shared" si="2"/>
        <v>0.05</v>
      </c>
      <c r="M26" s="2"/>
      <c r="N26" s="58">
        <v>1</v>
      </c>
      <c r="O26" s="69">
        <f t="shared" si="3"/>
        <v>0.05</v>
      </c>
      <c r="P26" s="2"/>
      <c r="Q26" s="58">
        <v>1</v>
      </c>
      <c r="R26" s="69">
        <f t="shared" si="4"/>
        <v>0.05</v>
      </c>
      <c r="S26" s="2"/>
      <c r="T26" s="58">
        <v>1</v>
      </c>
      <c r="U26" s="69">
        <f t="shared" si="5"/>
        <v>0.05</v>
      </c>
      <c r="V26" s="2"/>
      <c r="W26" s="58">
        <v>1</v>
      </c>
      <c r="X26" s="69">
        <f t="shared" si="6"/>
        <v>0.05</v>
      </c>
      <c r="Y26" s="2"/>
      <c r="Z26" s="58">
        <v>1</v>
      </c>
      <c r="AA26" s="69">
        <f t="shared" si="7"/>
        <v>0.05</v>
      </c>
      <c r="AB26" s="2"/>
      <c r="AC26" s="58">
        <v>1</v>
      </c>
      <c r="AD26" s="69">
        <f t="shared" si="8"/>
        <v>0.05</v>
      </c>
      <c r="AE26" s="2"/>
      <c r="AF26" s="58">
        <v>1</v>
      </c>
      <c r="AG26" s="69">
        <f t="shared" si="9"/>
        <v>0.05</v>
      </c>
      <c r="AH26" s="2"/>
      <c r="AI26" s="58">
        <v>1</v>
      </c>
      <c r="AJ26" s="69">
        <f t="shared" si="10"/>
        <v>0.05</v>
      </c>
      <c r="AK26" s="2"/>
      <c r="AL26" s="58">
        <v>1</v>
      </c>
      <c r="AM26" s="69">
        <f t="shared" si="11"/>
        <v>0.05</v>
      </c>
      <c r="AN26" s="2"/>
      <c r="AO26" s="2"/>
      <c r="AP26" s="64">
        <f t="shared" si="13"/>
        <v>12</v>
      </c>
      <c r="AQ26" s="66">
        <f t="shared" si="12"/>
        <v>0.05</v>
      </c>
      <c r="AR26" s="2"/>
      <c r="AS26" s="2"/>
      <c r="AT26" s="2"/>
    </row>
    <row r="27" spans="2:55">
      <c r="B27" s="84">
        <v>7430</v>
      </c>
      <c r="C27" s="81" t="s">
        <v>31</v>
      </c>
      <c r="D27" s="2"/>
      <c r="E27" s="61">
        <v>1</v>
      </c>
      <c r="F27" s="69">
        <f t="shared" si="0"/>
        <v>0.05</v>
      </c>
      <c r="G27" s="2"/>
      <c r="H27" s="58">
        <v>1</v>
      </c>
      <c r="I27" s="69">
        <f t="shared" si="1"/>
        <v>0.05</v>
      </c>
      <c r="J27" s="2"/>
      <c r="K27" s="58">
        <v>1</v>
      </c>
      <c r="L27" s="69">
        <f t="shared" si="2"/>
        <v>0.05</v>
      </c>
      <c r="M27" s="2"/>
      <c r="N27" s="58">
        <v>1</v>
      </c>
      <c r="O27" s="69">
        <f t="shared" si="3"/>
        <v>0.05</v>
      </c>
      <c r="P27" s="2"/>
      <c r="Q27" s="58">
        <v>1</v>
      </c>
      <c r="R27" s="69">
        <f t="shared" si="4"/>
        <v>0.05</v>
      </c>
      <c r="S27" s="2"/>
      <c r="T27" s="58">
        <v>1</v>
      </c>
      <c r="U27" s="69">
        <f t="shared" si="5"/>
        <v>0.05</v>
      </c>
      <c r="V27" s="2"/>
      <c r="W27" s="58">
        <v>1</v>
      </c>
      <c r="X27" s="69">
        <f t="shared" si="6"/>
        <v>0.05</v>
      </c>
      <c r="Y27" s="2"/>
      <c r="Z27" s="58">
        <v>1</v>
      </c>
      <c r="AA27" s="69">
        <f t="shared" si="7"/>
        <v>0.05</v>
      </c>
      <c r="AB27" s="2"/>
      <c r="AC27" s="58">
        <v>1</v>
      </c>
      <c r="AD27" s="69">
        <f t="shared" si="8"/>
        <v>0.05</v>
      </c>
      <c r="AE27" s="2"/>
      <c r="AF27" s="58">
        <v>1</v>
      </c>
      <c r="AG27" s="69">
        <f t="shared" si="9"/>
        <v>0.05</v>
      </c>
      <c r="AH27" s="2"/>
      <c r="AI27" s="58">
        <v>1</v>
      </c>
      <c r="AJ27" s="69">
        <f t="shared" si="10"/>
        <v>0.05</v>
      </c>
      <c r="AK27" s="2"/>
      <c r="AL27" s="58">
        <v>1</v>
      </c>
      <c r="AM27" s="69">
        <f t="shared" si="11"/>
        <v>0.05</v>
      </c>
      <c r="AN27" s="2"/>
      <c r="AO27" s="2"/>
      <c r="AP27" s="64">
        <f t="shared" si="13"/>
        <v>12</v>
      </c>
      <c r="AQ27" s="66">
        <f t="shared" si="12"/>
        <v>0.05</v>
      </c>
      <c r="AR27" s="2"/>
      <c r="AS27" s="2"/>
      <c r="AT27" s="2"/>
    </row>
    <row r="28" spans="2:55">
      <c r="B28" s="84">
        <v>7432</v>
      </c>
      <c r="C28" s="81" t="s">
        <v>32</v>
      </c>
      <c r="D28" s="2"/>
      <c r="E28" s="61">
        <v>1</v>
      </c>
      <c r="F28" s="69">
        <f t="shared" si="0"/>
        <v>0.05</v>
      </c>
      <c r="G28" s="2"/>
      <c r="H28" s="58">
        <v>1</v>
      </c>
      <c r="I28" s="69">
        <f t="shared" si="1"/>
        <v>0.05</v>
      </c>
      <c r="J28" s="2"/>
      <c r="K28" s="58">
        <v>1</v>
      </c>
      <c r="L28" s="69">
        <f t="shared" si="2"/>
        <v>0.05</v>
      </c>
      <c r="M28" s="2"/>
      <c r="N28" s="58">
        <v>1</v>
      </c>
      <c r="O28" s="69">
        <f t="shared" si="3"/>
        <v>0.05</v>
      </c>
      <c r="P28" s="2"/>
      <c r="Q28" s="58">
        <v>1</v>
      </c>
      <c r="R28" s="69">
        <f t="shared" si="4"/>
        <v>0.05</v>
      </c>
      <c r="S28" s="2"/>
      <c r="T28" s="58">
        <v>1</v>
      </c>
      <c r="U28" s="69">
        <f t="shared" si="5"/>
        <v>0.05</v>
      </c>
      <c r="V28" s="2"/>
      <c r="W28" s="58">
        <v>1</v>
      </c>
      <c r="X28" s="69">
        <f t="shared" si="6"/>
        <v>0.05</v>
      </c>
      <c r="Y28" s="2"/>
      <c r="Z28" s="58">
        <v>1</v>
      </c>
      <c r="AA28" s="69">
        <f t="shared" si="7"/>
        <v>0.05</v>
      </c>
      <c r="AB28" s="2"/>
      <c r="AC28" s="58">
        <v>1</v>
      </c>
      <c r="AD28" s="69">
        <f t="shared" si="8"/>
        <v>0.05</v>
      </c>
      <c r="AE28" s="2"/>
      <c r="AF28" s="58">
        <v>1</v>
      </c>
      <c r="AG28" s="69">
        <f t="shared" si="9"/>
        <v>0.05</v>
      </c>
      <c r="AH28" s="2"/>
      <c r="AI28" s="58">
        <v>1</v>
      </c>
      <c r="AJ28" s="69">
        <f t="shared" si="10"/>
        <v>0.05</v>
      </c>
      <c r="AK28" s="2"/>
      <c r="AL28" s="58">
        <v>1</v>
      </c>
      <c r="AM28" s="69">
        <f t="shared" si="11"/>
        <v>0.05</v>
      </c>
      <c r="AN28" s="2"/>
      <c r="AO28" s="2"/>
      <c r="AP28" s="64">
        <f t="shared" si="13"/>
        <v>12</v>
      </c>
      <c r="AQ28" s="66">
        <f t="shared" si="12"/>
        <v>0.05</v>
      </c>
      <c r="AR28" s="2"/>
      <c r="AS28" s="2"/>
      <c r="AT28" s="2"/>
    </row>
    <row r="29" spans="2:55">
      <c r="B29" s="84">
        <v>7436</v>
      </c>
      <c r="C29" s="81" t="s">
        <v>39</v>
      </c>
      <c r="D29" s="2"/>
      <c r="E29" s="61">
        <v>1</v>
      </c>
      <c r="F29" s="69">
        <f t="shared" si="0"/>
        <v>0.05</v>
      </c>
      <c r="G29" s="2"/>
      <c r="H29" s="58">
        <v>1</v>
      </c>
      <c r="I29" s="69">
        <f t="shared" si="1"/>
        <v>0.05</v>
      </c>
      <c r="J29" s="2"/>
      <c r="K29" s="58">
        <v>1</v>
      </c>
      <c r="L29" s="69">
        <f t="shared" si="2"/>
        <v>0.05</v>
      </c>
      <c r="M29" s="2"/>
      <c r="N29" s="58">
        <v>1</v>
      </c>
      <c r="O29" s="69">
        <f t="shared" si="3"/>
        <v>0.05</v>
      </c>
      <c r="P29" s="2"/>
      <c r="Q29" s="58">
        <v>1</v>
      </c>
      <c r="R29" s="69">
        <f t="shared" si="4"/>
        <v>0.05</v>
      </c>
      <c r="S29" s="2"/>
      <c r="T29" s="58">
        <v>1</v>
      </c>
      <c r="U29" s="69">
        <f t="shared" si="5"/>
        <v>0.05</v>
      </c>
      <c r="V29" s="2"/>
      <c r="W29" s="58">
        <v>1</v>
      </c>
      <c r="X29" s="69">
        <f t="shared" si="6"/>
        <v>0.05</v>
      </c>
      <c r="Y29" s="2"/>
      <c r="Z29" s="58">
        <v>1</v>
      </c>
      <c r="AA29" s="69">
        <f t="shared" si="7"/>
        <v>0.05</v>
      </c>
      <c r="AB29" s="2"/>
      <c r="AC29" s="58">
        <v>1</v>
      </c>
      <c r="AD29" s="69">
        <f t="shared" si="8"/>
        <v>0.05</v>
      </c>
      <c r="AE29" s="2"/>
      <c r="AF29" s="58">
        <v>1</v>
      </c>
      <c r="AG29" s="69">
        <f t="shared" si="9"/>
        <v>0.05</v>
      </c>
      <c r="AH29" s="2"/>
      <c r="AI29" s="58">
        <v>1</v>
      </c>
      <c r="AJ29" s="69">
        <f t="shared" si="10"/>
        <v>0.05</v>
      </c>
      <c r="AK29" s="2"/>
      <c r="AL29" s="58">
        <v>1</v>
      </c>
      <c r="AM29" s="69">
        <f t="shared" si="11"/>
        <v>0.05</v>
      </c>
      <c r="AN29" s="2"/>
      <c r="AO29" s="2"/>
      <c r="AP29" s="64">
        <f t="shared" si="13"/>
        <v>12</v>
      </c>
      <c r="AQ29" s="66">
        <f t="shared" si="12"/>
        <v>0.05</v>
      </c>
      <c r="AR29" s="2"/>
      <c r="AS29" s="2"/>
      <c r="AT29" s="2"/>
    </row>
    <row r="30" spans="2:55">
      <c r="B30" s="82">
        <v>7438</v>
      </c>
      <c r="C30" s="79" t="s">
        <v>36</v>
      </c>
      <c r="D30" s="2"/>
      <c r="E30" s="61">
        <v>1</v>
      </c>
      <c r="F30" s="69">
        <f t="shared" si="0"/>
        <v>0.05</v>
      </c>
      <c r="G30" s="2"/>
      <c r="H30" s="58">
        <v>1</v>
      </c>
      <c r="I30" s="69">
        <f t="shared" si="1"/>
        <v>0.05</v>
      </c>
      <c r="J30" s="2"/>
      <c r="K30" s="58">
        <v>1</v>
      </c>
      <c r="L30" s="69">
        <f t="shared" si="2"/>
        <v>0.05</v>
      </c>
      <c r="M30" s="2"/>
      <c r="N30" s="58">
        <v>1</v>
      </c>
      <c r="O30" s="69">
        <f t="shared" si="3"/>
        <v>0.05</v>
      </c>
      <c r="P30" s="2"/>
      <c r="Q30" s="58">
        <v>1</v>
      </c>
      <c r="R30" s="69">
        <f t="shared" si="4"/>
        <v>0.05</v>
      </c>
      <c r="S30" s="2"/>
      <c r="T30" s="58">
        <v>1</v>
      </c>
      <c r="U30" s="69">
        <f t="shared" si="5"/>
        <v>0.05</v>
      </c>
      <c r="V30" s="2"/>
      <c r="W30" s="58">
        <v>1</v>
      </c>
      <c r="X30" s="69">
        <f t="shared" si="6"/>
        <v>0.05</v>
      </c>
      <c r="Y30" s="2"/>
      <c r="Z30" s="58">
        <v>1</v>
      </c>
      <c r="AA30" s="69">
        <f t="shared" si="7"/>
        <v>0.05</v>
      </c>
      <c r="AB30" s="2"/>
      <c r="AC30" s="58">
        <v>1</v>
      </c>
      <c r="AD30" s="69">
        <f t="shared" si="8"/>
        <v>0.05</v>
      </c>
      <c r="AE30" s="2"/>
      <c r="AF30" s="58">
        <v>1</v>
      </c>
      <c r="AG30" s="69">
        <f t="shared" si="9"/>
        <v>0.05</v>
      </c>
      <c r="AH30" s="2"/>
      <c r="AI30" s="58">
        <v>1</v>
      </c>
      <c r="AJ30" s="69">
        <f t="shared" si="10"/>
        <v>0.05</v>
      </c>
      <c r="AK30" s="2"/>
      <c r="AL30" s="58">
        <v>1</v>
      </c>
      <c r="AM30" s="69">
        <f t="shared" si="11"/>
        <v>0.05</v>
      </c>
      <c r="AN30" s="2"/>
      <c r="AO30" s="2"/>
      <c r="AP30" s="64">
        <f t="shared" si="13"/>
        <v>12</v>
      </c>
      <c r="AQ30" s="66">
        <f t="shared" si="12"/>
        <v>0.05</v>
      </c>
      <c r="AR30" s="2"/>
      <c r="AS30" s="2"/>
      <c r="AT30" s="2"/>
    </row>
    <row r="31" spans="2:55">
      <c r="B31" s="84">
        <v>7440</v>
      </c>
      <c r="C31" s="81" t="s">
        <v>33</v>
      </c>
      <c r="D31" s="2"/>
      <c r="E31" s="61">
        <v>1</v>
      </c>
      <c r="F31" s="69">
        <f t="shared" si="0"/>
        <v>0.05</v>
      </c>
      <c r="G31" s="2"/>
      <c r="H31" s="58">
        <v>1</v>
      </c>
      <c r="I31" s="69">
        <f t="shared" si="1"/>
        <v>0.05</v>
      </c>
      <c r="J31" s="2"/>
      <c r="K31" s="58">
        <v>1</v>
      </c>
      <c r="L31" s="69">
        <f t="shared" si="2"/>
        <v>0.05</v>
      </c>
      <c r="M31" s="2"/>
      <c r="N31" s="58">
        <v>1</v>
      </c>
      <c r="O31" s="69">
        <f t="shared" si="3"/>
        <v>0.05</v>
      </c>
      <c r="P31" s="2"/>
      <c r="Q31" s="58">
        <v>1</v>
      </c>
      <c r="R31" s="69">
        <f t="shared" si="4"/>
        <v>0.05</v>
      </c>
      <c r="S31" s="2"/>
      <c r="T31" s="58">
        <v>1</v>
      </c>
      <c r="U31" s="69">
        <f t="shared" si="5"/>
        <v>0.05</v>
      </c>
      <c r="V31" s="2"/>
      <c r="W31" s="58">
        <v>1</v>
      </c>
      <c r="X31" s="69">
        <f t="shared" si="6"/>
        <v>0.05</v>
      </c>
      <c r="Y31" s="2"/>
      <c r="Z31" s="58">
        <v>1</v>
      </c>
      <c r="AA31" s="69">
        <f t="shared" si="7"/>
        <v>0.05</v>
      </c>
      <c r="AB31" s="2"/>
      <c r="AC31" s="58">
        <v>1</v>
      </c>
      <c r="AD31" s="69">
        <f t="shared" si="8"/>
        <v>0.05</v>
      </c>
      <c r="AE31" s="2"/>
      <c r="AF31" s="58">
        <v>1</v>
      </c>
      <c r="AG31" s="69">
        <f t="shared" si="9"/>
        <v>0.05</v>
      </c>
      <c r="AH31" s="2"/>
      <c r="AI31" s="58">
        <v>1</v>
      </c>
      <c r="AJ31" s="69">
        <f t="shared" si="10"/>
        <v>0.05</v>
      </c>
      <c r="AK31" s="2"/>
      <c r="AL31" s="58">
        <v>1</v>
      </c>
      <c r="AM31" s="69">
        <f t="shared" si="11"/>
        <v>0.05</v>
      </c>
      <c r="AN31" s="2"/>
      <c r="AO31" s="2"/>
      <c r="AP31" s="64">
        <f t="shared" si="13"/>
        <v>12</v>
      </c>
      <c r="AQ31" s="66">
        <f t="shared" si="12"/>
        <v>0.05</v>
      </c>
      <c r="AR31" s="2"/>
      <c r="AS31" s="2"/>
      <c r="AT31" s="2"/>
    </row>
    <row r="32" spans="2:55">
      <c r="B32" s="84">
        <v>7499</v>
      </c>
      <c r="C32" s="81" t="s">
        <v>37</v>
      </c>
      <c r="D32" s="2"/>
      <c r="E32" s="61">
        <v>1</v>
      </c>
      <c r="F32" s="69">
        <f t="shared" si="0"/>
        <v>0.05</v>
      </c>
      <c r="G32" s="2"/>
      <c r="H32" s="58">
        <v>1</v>
      </c>
      <c r="I32" s="69">
        <f t="shared" si="1"/>
        <v>0.05</v>
      </c>
      <c r="J32" s="2"/>
      <c r="K32" s="58">
        <v>1</v>
      </c>
      <c r="L32" s="69">
        <f t="shared" si="2"/>
        <v>0.05</v>
      </c>
      <c r="M32" s="2"/>
      <c r="N32" s="58">
        <v>1</v>
      </c>
      <c r="O32" s="69">
        <f t="shared" si="3"/>
        <v>0.05</v>
      </c>
      <c r="P32" s="2"/>
      <c r="Q32" s="58">
        <v>1</v>
      </c>
      <c r="R32" s="69">
        <f t="shared" si="4"/>
        <v>0.05</v>
      </c>
      <c r="S32" s="2"/>
      <c r="T32" s="58">
        <v>1</v>
      </c>
      <c r="U32" s="69">
        <f t="shared" si="5"/>
        <v>0.05</v>
      </c>
      <c r="V32" s="2"/>
      <c r="W32" s="58">
        <v>1</v>
      </c>
      <c r="X32" s="69">
        <f t="shared" si="6"/>
        <v>0.05</v>
      </c>
      <c r="Y32" s="2"/>
      <c r="Z32" s="58">
        <v>1</v>
      </c>
      <c r="AA32" s="69">
        <f t="shared" si="7"/>
        <v>0.05</v>
      </c>
      <c r="AB32" s="2"/>
      <c r="AC32" s="58">
        <v>1</v>
      </c>
      <c r="AD32" s="69">
        <f t="shared" si="8"/>
        <v>0.05</v>
      </c>
      <c r="AE32" s="2"/>
      <c r="AF32" s="58">
        <v>1</v>
      </c>
      <c r="AG32" s="69">
        <f t="shared" si="9"/>
        <v>0.05</v>
      </c>
      <c r="AH32" s="2"/>
      <c r="AI32" s="58">
        <v>1</v>
      </c>
      <c r="AJ32" s="69">
        <f t="shared" si="10"/>
        <v>0.05</v>
      </c>
      <c r="AK32" s="2"/>
      <c r="AL32" s="58">
        <v>1</v>
      </c>
      <c r="AM32" s="69">
        <f t="shared" si="11"/>
        <v>0.05</v>
      </c>
      <c r="AN32" s="2"/>
      <c r="AO32" s="2"/>
      <c r="AP32" s="64">
        <f t="shared" si="13"/>
        <v>12</v>
      </c>
      <c r="AQ32" s="66">
        <f t="shared" si="12"/>
        <v>0.05</v>
      </c>
      <c r="AR32" s="2"/>
      <c r="AS32" s="2"/>
      <c r="AT32" s="2"/>
    </row>
    <row r="33" spans="2:69" ht="13" thickBot="1">
      <c r="B33" s="38"/>
      <c r="C33" s="39"/>
      <c r="D33" s="2"/>
      <c r="E33" s="61"/>
      <c r="F33" s="77"/>
      <c r="G33" s="2"/>
      <c r="H33" s="58"/>
      <c r="I33" s="77"/>
      <c r="J33" s="2"/>
      <c r="K33" s="58"/>
      <c r="L33" s="77"/>
      <c r="M33" s="2"/>
      <c r="N33" s="58"/>
      <c r="O33" s="77"/>
      <c r="P33" s="2"/>
      <c r="Q33" s="58"/>
      <c r="R33" s="77"/>
      <c r="S33" s="2"/>
      <c r="T33" s="58"/>
      <c r="U33" s="77"/>
      <c r="V33" s="2"/>
      <c r="W33" s="58"/>
      <c r="X33" s="77"/>
      <c r="Y33" s="2"/>
      <c r="Z33" s="58"/>
      <c r="AA33" s="77"/>
      <c r="AB33" s="2"/>
      <c r="AC33" s="58"/>
      <c r="AD33" s="77"/>
      <c r="AE33" s="2"/>
      <c r="AF33" s="58"/>
      <c r="AG33" s="77"/>
      <c r="AH33" s="2"/>
      <c r="AI33" s="58"/>
      <c r="AJ33" s="77"/>
      <c r="AK33" s="2"/>
      <c r="AL33" s="58"/>
      <c r="AM33" s="77"/>
      <c r="AN33" s="2"/>
      <c r="AO33" s="2"/>
      <c r="AP33" s="64"/>
      <c r="AQ33" s="78"/>
      <c r="AR33" s="2"/>
      <c r="AS33" s="2"/>
      <c r="AT33" s="2"/>
    </row>
    <row r="34" spans="2:69" ht="14" thickTop="1" thickBot="1">
      <c r="B34" s="44">
        <v>7400</v>
      </c>
      <c r="C34" s="45" t="s">
        <v>38</v>
      </c>
      <c r="D34" s="46"/>
      <c r="E34" s="60">
        <f>SUM(E13:E32)</f>
        <v>20</v>
      </c>
      <c r="F34" s="47">
        <f>SUM(F13:F32)</f>
        <v>1.0000000000000002</v>
      </c>
      <c r="G34" s="46"/>
      <c r="H34" s="60">
        <f>SUM(H13:H32)</f>
        <v>20</v>
      </c>
      <c r="I34" s="47">
        <f>SUM(I13:I32)</f>
        <v>1.0000000000000002</v>
      </c>
      <c r="J34" s="46"/>
      <c r="K34" s="60">
        <f>SUM(K13:K32)</f>
        <v>20</v>
      </c>
      <c r="L34" s="47">
        <f>SUM(L13:L32)</f>
        <v>1.0000000000000002</v>
      </c>
      <c r="M34" s="46"/>
      <c r="N34" s="60">
        <f>SUM(N13:N32)</f>
        <v>20</v>
      </c>
      <c r="O34" s="47">
        <f>SUM(O13:O32)</f>
        <v>1.0000000000000002</v>
      </c>
      <c r="P34" s="46"/>
      <c r="Q34" s="60">
        <f>SUM(Q13:Q32)</f>
        <v>20</v>
      </c>
      <c r="R34" s="47">
        <f>SUM(R13:R32)</f>
        <v>1.0000000000000002</v>
      </c>
      <c r="S34" s="46"/>
      <c r="T34" s="60">
        <f>SUM(T13:T32)</f>
        <v>20</v>
      </c>
      <c r="U34" s="47">
        <f>SUM(U13:U32)</f>
        <v>1.0000000000000002</v>
      </c>
      <c r="V34" s="46"/>
      <c r="W34" s="60">
        <f>SUM(W13:W32)</f>
        <v>20</v>
      </c>
      <c r="X34" s="47">
        <f>SUM(X13:X32)</f>
        <v>1.0000000000000002</v>
      </c>
      <c r="Y34" s="46"/>
      <c r="Z34" s="60">
        <f>SUM(Z13:Z32)</f>
        <v>20</v>
      </c>
      <c r="AA34" s="47">
        <f>SUM(AA13:AA32)</f>
        <v>1.0000000000000002</v>
      </c>
      <c r="AB34" s="46"/>
      <c r="AC34" s="60">
        <f>SUM(AC13:AC32)</f>
        <v>20</v>
      </c>
      <c r="AD34" s="47">
        <f>SUM(AD13:AD32)</f>
        <v>1.0000000000000002</v>
      </c>
      <c r="AE34" s="46"/>
      <c r="AF34" s="60">
        <f>SUM(AF13:AF32)</f>
        <v>20</v>
      </c>
      <c r="AG34" s="47">
        <f>SUM(AG13:AG32)</f>
        <v>1.0000000000000002</v>
      </c>
      <c r="AH34" s="46"/>
      <c r="AI34" s="60">
        <f>SUM(AI13:AI32)</f>
        <v>20</v>
      </c>
      <c r="AJ34" s="47">
        <f>SUM(AJ13:AJ32)</f>
        <v>1.0000000000000002</v>
      </c>
      <c r="AK34" s="46"/>
      <c r="AL34" s="60">
        <f>SUM(AL13:AL32)</f>
        <v>20</v>
      </c>
      <c r="AM34" s="47">
        <f>SUM(AM13:AM32)</f>
        <v>1.0000000000000002</v>
      </c>
      <c r="AN34" s="46"/>
      <c r="AO34" s="46"/>
      <c r="AP34" s="60">
        <f>SUM(AP13:AP32)</f>
        <v>240</v>
      </c>
      <c r="AQ34" s="47">
        <f>SUM(AQ13:AQ32)</f>
        <v>1.0000000000000002</v>
      </c>
      <c r="AR34" s="46"/>
      <c r="AS34" s="46"/>
      <c r="AT34" s="46"/>
      <c r="AU34" s="27"/>
    </row>
    <row r="35" spans="2:69" ht="13" thickTop="1">
      <c r="D35"/>
      <c r="G35"/>
      <c r="J35"/>
      <c r="L35" s="67"/>
      <c r="M35"/>
      <c r="O35" s="67"/>
      <c r="P35"/>
      <c r="R35" s="67"/>
      <c r="S35"/>
      <c r="U35" s="67"/>
      <c r="V35"/>
      <c r="X35" s="67"/>
      <c r="Y35"/>
      <c r="AA35" s="67"/>
      <c r="AB35"/>
      <c r="AD35" s="67"/>
      <c r="AE35"/>
      <c r="AG35" s="67"/>
      <c r="AH35"/>
      <c r="AJ35" s="67"/>
      <c r="AK35"/>
      <c r="AM35" s="67"/>
      <c r="AN35"/>
      <c r="AO35"/>
      <c r="AQ35" s="67"/>
      <c r="AR35"/>
    </row>
    <row r="36" spans="2:69">
      <c r="D36"/>
      <c r="G36"/>
      <c r="J36"/>
      <c r="M36"/>
      <c r="P36"/>
      <c r="R36" s="67"/>
      <c r="S36"/>
      <c r="U36" s="67"/>
      <c r="V36"/>
      <c r="X36" s="67"/>
      <c r="Y36"/>
      <c r="AB36"/>
      <c r="AD36" s="67"/>
      <c r="AE36"/>
      <c r="AG36" s="67"/>
      <c r="AH36"/>
      <c r="AJ36" s="67"/>
      <c r="AK36"/>
      <c r="AM36" s="67"/>
      <c r="AN36"/>
      <c r="AO36"/>
      <c r="AR36"/>
    </row>
    <row r="37" spans="2:69">
      <c r="D37"/>
      <c r="G37"/>
      <c r="J37"/>
      <c r="M37"/>
      <c r="P37"/>
      <c r="S37"/>
      <c r="U37" s="67"/>
      <c r="V37"/>
      <c r="Y37"/>
      <c r="AB37"/>
      <c r="AE37"/>
      <c r="AG37" s="67"/>
      <c r="AH37"/>
      <c r="AJ37" s="67"/>
      <c r="AK37"/>
      <c r="AM37" s="67"/>
      <c r="AN37"/>
      <c r="AO37"/>
      <c r="AR37"/>
    </row>
    <row r="38" spans="2:69">
      <c r="C38" t="s">
        <v>0</v>
      </c>
      <c r="D38"/>
      <c r="E38" t="s">
        <v>0</v>
      </c>
      <c r="G38" t="s">
        <v>0</v>
      </c>
      <c r="H38" t="s">
        <v>0</v>
      </c>
      <c r="J38"/>
      <c r="M38"/>
      <c r="P38"/>
      <c r="S38"/>
      <c r="U38" s="67"/>
      <c r="V38"/>
      <c r="Y38"/>
      <c r="AB38"/>
      <c r="AE38"/>
      <c r="AG38" s="67"/>
      <c r="AH38"/>
      <c r="AJ38" s="67"/>
      <c r="AK38"/>
      <c r="AM38" s="67"/>
      <c r="AN38"/>
      <c r="AO38"/>
      <c r="AR38"/>
    </row>
    <row r="39" spans="2:69">
      <c r="D39"/>
      <c r="G39"/>
      <c r="H39" t="s">
        <v>0</v>
      </c>
      <c r="J39"/>
      <c r="M39"/>
      <c r="P39"/>
      <c r="S39"/>
      <c r="V39"/>
      <c r="Y39"/>
      <c r="AB39"/>
      <c r="AE39"/>
      <c r="AG39" s="67"/>
      <c r="AH39"/>
      <c r="AJ39" s="67"/>
      <c r="AK39"/>
      <c r="AM39" s="67"/>
      <c r="AN39"/>
      <c r="AO39"/>
      <c r="AR39"/>
    </row>
    <row r="40" spans="2:69">
      <c r="D40"/>
      <c r="G40"/>
      <c r="H40" t="s">
        <v>0</v>
      </c>
      <c r="J40"/>
      <c r="M40"/>
      <c r="P40"/>
      <c r="S40"/>
      <c r="V40"/>
      <c r="Y40"/>
      <c r="AB40"/>
      <c r="AE40"/>
      <c r="AH40"/>
      <c r="AK40"/>
      <c r="AM40" s="67"/>
      <c r="AN40"/>
      <c r="AO40"/>
      <c r="AR40"/>
    </row>
    <row r="41" spans="2:69">
      <c r="D41"/>
      <c r="G41"/>
      <c r="H41" t="s">
        <v>0</v>
      </c>
      <c r="J41"/>
      <c r="M41"/>
      <c r="P41"/>
      <c r="S41"/>
      <c r="V41"/>
      <c r="Y41"/>
      <c r="AB41"/>
      <c r="AE41"/>
      <c r="AH41"/>
      <c r="AK41"/>
      <c r="AN41"/>
      <c r="AO41"/>
      <c r="AR41"/>
      <c r="BB41" s="7"/>
      <c r="BC41" s="7"/>
      <c r="BD41" s="7"/>
      <c r="BE41" s="7"/>
      <c r="BF41" s="7"/>
      <c r="BG41" s="7"/>
      <c r="BH41" s="7"/>
      <c r="BI41" s="7"/>
      <c r="BJ41" s="7"/>
      <c r="BK41" s="7"/>
      <c r="BL41" s="7"/>
      <c r="BM41" s="7"/>
      <c r="BN41" s="7"/>
      <c r="BO41" s="7"/>
      <c r="BP41" s="7"/>
      <c r="BQ41" s="7"/>
    </row>
    <row r="42" spans="2:69">
      <c r="D42"/>
      <c r="G42"/>
      <c r="H42" t="s">
        <v>0</v>
      </c>
      <c r="J42"/>
      <c r="M42"/>
      <c r="P42"/>
      <c r="S42"/>
      <c r="V42"/>
      <c r="Y42"/>
      <c r="AB42"/>
      <c r="AE42"/>
      <c r="AH42"/>
      <c r="AK42"/>
      <c r="AN42"/>
      <c r="AO42"/>
      <c r="AR42"/>
    </row>
    <row r="43" spans="2:69">
      <c r="D43"/>
      <c r="G43"/>
      <c r="H43" t="s">
        <v>0</v>
      </c>
      <c r="J43"/>
      <c r="M43"/>
      <c r="P43"/>
      <c r="S43"/>
      <c r="V43"/>
      <c r="Y43"/>
      <c r="AB43"/>
      <c r="AE43"/>
      <c r="AH43"/>
      <c r="AK43"/>
      <c r="AN43"/>
      <c r="AO43"/>
      <c r="AR43"/>
    </row>
    <row r="44" spans="2:69">
      <c r="D44"/>
      <c r="G44"/>
      <c r="J44"/>
      <c r="M44"/>
      <c r="P44"/>
      <c r="S44"/>
      <c r="V44"/>
      <c r="Y44"/>
      <c r="AB44"/>
      <c r="AE44"/>
      <c r="AH44"/>
      <c r="AK44"/>
      <c r="AN44"/>
      <c r="AO44"/>
      <c r="AR44"/>
    </row>
    <row r="45" spans="2:69">
      <c r="D45"/>
      <c r="G45"/>
      <c r="J45"/>
      <c r="M45"/>
      <c r="P45"/>
      <c r="S45"/>
      <c r="V45"/>
      <c r="Y45"/>
      <c r="AB45"/>
      <c r="AE45"/>
      <c r="AH45"/>
      <c r="AK45"/>
      <c r="AN45"/>
      <c r="AO45"/>
      <c r="AR45"/>
    </row>
    <row r="46" spans="2:69">
      <c r="D46"/>
      <c r="G46"/>
      <c r="J46"/>
      <c r="M46"/>
      <c r="P46"/>
      <c r="S46"/>
      <c r="V46"/>
      <c r="Y46"/>
      <c r="AB46"/>
      <c r="AE46"/>
      <c r="AH46"/>
      <c r="AK46"/>
      <c r="AN46"/>
      <c r="AO46"/>
      <c r="AR46"/>
    </row>
    <row r="47" spans="2:69">
      <c r="D47"/>
      <c r="G47"/>
      <c r="J47"/>
      <c r="M47"/>
      <c r="P47"/>
      <c r="S47"/>
      <c r="V47"/>
      <c r="Y47"/>
      <c r="AB47"/>
      <c r="AE47"/>
      <c r="AH47"/>
      <c r="AK47"/>
      <c r="AN47"/>
      <c r="AO47"/>
      <c r="AR47"/>
    </row>
    <row r="48" spans="2:69">
      <c r="D48"/>
      <c r="G48"/>
      <c r="J48"/>
      <c r="M48"/>
      <c r="P48"/>
      <c r="S48"/>
      <c r="V48"/>
      <c r="Y48"/>
      <c r="AB48"/>
      <c r="AE48"/>
      <c r="AH48"/>
      <c r="AK48"/>
      <c r="AN48"/>
      <c r="AO48"/>
      <c r="AR48"/>
    </row>
    <row r="49" spans="2:46">
      <c r="D49"/>
      <c r="G49"/>
      <c r="J49"/>
      <c r="M49"/>
      <c r="P49"/>
      <c r="S49"/>
      <c r="V49"/>
      <c r="Y49"/>
      <c r="AB49"/>
      <c r="AE49"/>
      <c r="AH49"/>
      <c r="AK49"/>
      <c r="AN49"/>
      <c r="AO49"/>
      <c r="AR49"/>
    </row>
    <row r="50" spans="2:46">
      <c r="D50"/>
      <c r="G50"/>
      <c r="J50"/>
      <c r="M50"/>
      <c r="P50"/>
      <c r="S50"/>
      <c r="V50"/>
      <c r="Y50"/>
      <c r="AB50"/>
      <c r="AE50"/>
      <c r="AH50"/>
      <c r="AK50"/>
      <c r="AN50"/>
      <c r="AO50"/>
      <c r="AR50"/>
    </row>
    <row r="51" spans="2:46">
      <c r="D51"/>
      <c r="G51"/>
      <c r="J51"/>
      <c r="M51"/>
      <c r="P51"/>
      <c r="S51"/>
      <c r="V51"/>
      <c r="Y51"/>
      <c r="AB51"/>
      <c r="AE51"/>
      <c r="AH51"/>
      <c r="AK51"/>
      <c r="AN51"/>
      <c r="AO51"/>
      <c r="AR51"/>
    </row>
    <row r="52" spans="2:46">
      <c r="D52"/>
      <c r="G52"/>
      <c r="J52"/>
      <c r="M52"/>
      <c r="P52"/>
      <c r="S52"/>
      <c r="V52"/>
      <c r="Y52"/>
      <c r="AB52"/>
      <c r="AE52"/>
      <c r="AH52"/>
      <c r="AK52"/>
      <c r="AN52"/>
      <c r="AO52"/>
      <c r="AR52"/>
    </row>
    <row r="53" spans="2:46">
      <c r="B53" s="48"/>
      <c r="C53" s="48"/>
      <c r="D53" s="2"/>
      <c r="E53" s="48"/>
      <c r="F53" s="48"/>
      <c r="G53" s="2"/>
      <c r="H53" s="49"/>
      <c r="I53" s="48"/>
      <c r="J53" s="2"/>
      <c r="K53" s="48"/>
      <c r="L53" s="48"/>
      <c r="M53" s="2"/>
      <c r="N53" s="48"/>
      <c r="O53" s="48"/>
      <c r="P53" s="2"/>
      <c r="Q53" s="48"/>
      <c r="R53" s="48"/>
      <c r="S53" s="2"/>
      <c r="T53" s="48"/>
      <c r="U53" s="48"/>
      <c r="V53" s="2"/>
      <c r="W53" s="48"/>
      <c r="X53" s="48"/>
      <c r="Y53" s="2"/>
      <c r="Z53" s="48"/>
      <c r="AA53" s="48"/>
      <c r="AB53" s="2"/>
      <c r="AC53" s="48"/>
      <c r="AD53" s="48"/>
      <c r="AE53" s="2"/>
      <c r="AF53" s="48"/>
      <c r="AG53" s="48"/>
      <c r="AH53" s="2"/>
      <c r="AI53" s="48"/>
      <c r="AJ53" s="48"/>
      <c r="AK53" s="2"/>
      <c r="AL53" s="48"/>
      <c r="AM53" s="48"/>
      <c r="AN53" s="2"/>
      <c r="AO53" s="2"/>
      <c r="AP53" s="48"/>
      <c r="AQ53" s="48"/>
      <c r="AR53" s="2"/>
      <c r="AS53" s="48"/>
      <c r="AT5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6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tr">
        <f>+'Total des coûts d''exploitation'!B2:C2</f>
        <v>Restaurant Le 755 cuisine_monde</v>
      </c>
      <c r="C2" s="365"/>
      <c r="AR2" s="2"/>
      <c r="AS2" s="2"/>
      <c r="AT2" s="2"/>
    </row>
    <row r="3" spans="2:56">
      <c r="B3" s="366" t="str">
        <f>+'Total des coûts d''exploitation'!B3:C3</f>
        <v>Budget d’exploitation pour l’année 2017</v>
      </c>
      <c r="C3" s="367"/>
      <c r="AR3" s="2"/>
      <c r="AS3" s="2"/>
      <c r="AT3" s="2"/>
    </row>
    <row r="4" spans="2:56" ht="13" thickBot="1">
      <c r="B4" s="368" t="str">
        <f>+'Total des coûts d''exploitation'!B4:C4</f>
        <v>Calendrier du 1er janvier 2017 au 31 décembre 2017</v>
      </c>
      <c r="C4" s="369"/>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+E24/$C$7/31</f>
        <v>3.2258064516129032E-3</v>
      </c>
      <c r="G6" s="7"/>
      <c r="H6" s="5" t="str">
        <f>+E6</f>
        <v>Coût / place / jour</v>
      </c>
      <c r="I6" s="6">
        <f>+H24/$C$7/28</f>
        <v>3.5714285714285718E-3</v>
      </c>
      <c r="J6" s="7"/>
      <c r="K6" s="5" t="str">
        <f>+H6</f>
        <v>Coût / place / jour</v>
      </c>
      <c r="L6" s="6">
        <f>+K24/$C$7/31</f>
        <v>3.2258064516129032E-3</v>
      </c>
      <c r="M6" s="7"/>
      <c r="N6" s="5" t="str">
        <f>+K6</f>
        <v>Coût / place / jour</v>
      </c>
      <c r="O6" s="6">
        <f>+N24/$C$7/30</f>
        <v>3.3333333333333335E-3</v>
      </c>
      <c r="P6" s="8"/>
      <c r="Q6" s="5" t="str">
        <f>+N6</f>
        <v>Coût / place / jour</v>
      </c>
      <c r="R6" s="6">
        <f>+Q24/$C$7/31</f>
        <v>3.2258064516129032E-3</v>
      </c>
      <c r="S6" s="8"/>
      <c r="T6" s="5" t="str">
        <f>+Q6</f>
        <v>Coût / place / jour</v>
      </c>
      <c r="U6" s="6">
        <f>+T24/$C$7/30</f>
        <v>3.3333333333333335E-3</v>
      </c>
      <c r="V6" s="7"/>
      <c r="W6" s="5" t="str">
        <f>+T6</f>
        <v>Coût / place / jour</v>
      </c>
      <c r="X6" s="6">
        <f>+W24/$C$7/31</f>
        <v>3.2258064516129032E-3</v>
      </c>
      <c r="Y6" s="7"/>
      <c r="Z6" s="5" t="str">
        <f>+W6</f>
        <v>Coût / place / jour</v>
      </c>
      <c r="AA6" s="6">
        <f>+Z24/$C$7/31</f>
        <v>3.2258064516129032E-3</v>
      </c>
      <c r="AB6" s="7"/>
      <c r="AC6" s="5" t="str">
        <f>+Z6</f>
        <v>Coût / place / jour</v>
      </c>
      <c r="AD6" s="6">
        <f>+AC24/$C$7/30</f>
        <v>3.3333333333333335E-3</v>
      </c>
      <c r="AE6" s="7"/>
      <c r="AF6" s="5" t="str">
        <f>+AC6</f>
        <v>Coût / place / jour</v>
      </c>
      <c r="AG6" s="6">
        <f>+AF24/$C$7/31</f>
        <v>3.2258064516129032E-3</v>
      </c>
      <c r="AH6" s="7"/>
      <c r="AI6" s="5" t="str">
        <f>+AF6</f>
        <v>Coût / place / jour</v>
      </c>
      <c r="AJ6" s="6">
        <f>+AI24/$C$7/30</f>
        <v>3.3333333333333335E-3</v>
      </c>
      <c r="AK6" s="9"/>
      <c r="AL6" s="5" t="str">
        <f>+AI6</f>
        <v>Coût / place / jour</v>
      </c>
      <c r="AM6" s="6">
        <f>+AL24/$C$7/31</f>
        <v>3.2258064516129032E-3</v>
      </c>
      <c r="AN6" s="7"/>
      <c r="AO6" s="7"/>
      <c r="AP6" s="10" t="str">
        <f>+AL6</f>
        <v>Coût / place / jour</v>
      </c>
      <c r="AQ6" s="11">
        <f>+AP24/$C$7/365</f>
        <v>3.2876712328767121E-3</v>
      </c>
      <c r="AR6" s="2"/>
      <c r="AS6" s="2"/>
      <c r="AT6" s="2"/>
    </row>
    <row r="7" spans="2:56">
      <c r="B7" s="12"/>
      <c r="C7" s="13">
        <f>+'Total des coûts d''exploitation'!C7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2:56" ht="13" thickBot="1">
      <c r="B9" s="50"/>
      <c r="C9" s="51">
        <f>AP24/$C$7</f>
        <v>1.2</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105"/>
      <c r="AT9" s="106"/>
      <c r="AU9" s="107"/>
      <c r="AV9" s="107"/>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Résultats'!C29</f>
        <v xml:space="preserve">Musique &amp; Divertissement </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83">
        <v>7505</v>
      </c>
      <c r="C13" s="34" t="s">
        <v>57</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83">
        <v>7510</v>
      </c>
      <c r="C14" s="34" t="s">
        <v>58</v>
      </c>
      <c r="D14" s="2"/>
      <c r="E14" s="62">
        <v>1</v>
      </c>
      <c r="F14" s="69">
        <f t="shared" si="0"/>
        <v>0.1</v>
      </c>
      <c r="G14" s="2"/>
      <c r="H14" s="59">
        <v>1</v>
      </c>
      <c r="I14" s="69">
        <f t="shared" si="1"/>
        <v>0.1</v>
      </c>
      <c r="J14" s="40"/>
      <c r="K14" s="59">
        <v>1</v>
      </c>
      <c r="L14" s="69">
        <f t="shared" si="2"/>
        <v>0.1</v>
      </c>
      <c r="M14" s="40"/>
      <c r="N14" s="59">
        <v>1</v>
      </c>
      <c r="O14" s="69">
        <f t="shared" si="3"/>
        <v>0.1</v>
      </c>
      <c r="P14" s="40"/>
      <c r="Q14" s="59">
        <v>1</v>
      </c>
      <c r="R14" s="69">
        <f t="shared" si="4"/>
        <v>0.1</v>
      </c>
      <c r="S14" s="40"/>
      <c r="T14" s="59">
        <v>1</v>
      </c>
      <c r="U14" s="69">
        <f t="shared" si="5"/>
        <v>0.1</v>
      </c>
      <c r="V14" s="40"/>
      <c r="W14" s="59">
        <v>1</v>
      </c>
      <c r="X14" s="69">
        <f t="shared" si="6"/>
        <v>0.1</v>
      </c>
      <c r="Y14" s="40"/>
      <c r="Z14" s="59">
        <v>1</v>
      </c>
      <c r="AA14" s="69">
        <f t="shared" si="7"/>
        <v>0.1</v>
      </c>
      <c r="AB14" s="40"/>
      <c r="AC14" s="59">
        <v>1</v>
      </c>
      <c r="AD14" s="69">
        <f t="shared" si="8"/>
        <v>0.1</v>
      </c>
      <c r="AE14" s="40"/>
      <c r="AF14" s="59">
        <v>1</v>
      </c>
      <c r="AG14" s="69">
        <f t="shared" si="9"/>
        <v>0.1</v>
      </c>
      <c r="AH14" s="40"/>
      <c r="AI14" s="59">
        <v>1</v>
      </c>
      <c r="AJ14" s="69">
        <f t="shared" si="10"/>
        <v>0.1</v>
      </c>
      <c r="AK14" s="40"/>
      <c r="AL14" s="59">
        <v>1</v>
      </c>
      <c r="AM14" s="69">
        <f t="shared" si="11"/>
        <v>0.1</v>
      </c>
      <c r="AN14" s="40"/>
      <c r="AO14" s="40"/>
      <c r="AP14" s="64">
        <f>SUM(+$AL14+$AI14+$AF14+$AC14+$Z14+$W14+$T14+$Q14+$N14+$K14+$H14+$E14)</f>
        <v>12</v>
      </c>
      <c r="AQ14" s="66">
        <f t="shared" si="12"/>
        <v>0.1</v>
      </c>
      <c r="AR14" s="40"/>
      <c r="AS14" s="40"/>
      <c r="AT14" s="40"/>
      <c r="AU14" s="41"/>
      <c r="AV14" s="41"/>
      <c r="AW14" s="41"/>
      <c r="AX14" s="41"/>
      <c r="AY14" s="41"/>
      <c r="AZ14" s="41"/>
      <c r="BA14" s="41"/>
      <c r="BB14" s="41"/>
      <c r="BC14" s="41"/>
    </row>
    <row r="15" spans="2:56">
      <c r="B15" s="83">
        <v>7520</v>
      </c>
      <c r="C15" s="34" t="s">
        <v>59</v>
      </c>
      <c r="D15" s="2"/>
      <c r="E15" s="61">
        <v>1</v>
      </c>
      <c r="F15" s="69">
        <f t="shared" si="0"/>
        <v>0.1</v>
      </c>
      <c r="G15" s="42" t="s">
        <v>0</v>
      </c>
      <c r="H15" s="58">
        <v>1</v>
      </c>
      <c r="I15" s="69">
        <f t="shared" si="1"/>
        <v>0.1</v>
      </c>
      <c r="J15" s="40"/>
      <c r="K15" s="58">
        <v>1</v>
      </c>
      <c r="L15" s="69">
        <f t="shared" si="2"/>
        <v>0.1</v>
      </c>
      <c r="M15" s="40"/>
      <c r="N15" s="58">
        <v>1</v>
      </c>
      <c r="O15" s="69">
        <f t="shared" si="3"/>
        <v>0.1</v>
      </c>
      <c r="P15" s="40"/>
      <c r="Q15" s="58">
        <v>1</v>
      </c>
      <c r="R15" s="69">
        <f t="shared" si="4"/>
        <v>0.1</v>
      </c>
      <c r="S15" s="40"/>
      <c r="T15" s="58">
        <v>1</v>
      </c>
      <c r="U15" s="69">
        <f t="shared" si="5"/>
        <v>0.1</v>
      </c>
      <c r="V15" s="40"/>
      <c r="W15" s="58">
        <v>1</v>
      </c>
      <c r="X15" s="69">
        <f t="shared" si="6"/>
        <v>0.1</v>
      </c>
      <c r="Y15" s="40"/>
      <c r="Z15" s="58">
        <v>1</v>
      </c>
      <c r="AA15" s="69">
        <f t="shared" si="7"/>
        <v>0.1</v>
      </c>
      <c r="AB15" s="40"/>
      <c r="AC15" s="58">
        <v>1</v>
      </c>
      <c r="AD15" s="69">
        <f t="shared" si="8"/>
        <v>0.1</v>
      </c>
      <c r="AE15" s="40"/>
      <c r="AF15" s="58">
        <v>1</v>
      </c>
      <c r="AG15" s="69">
        <f t="shared" si="9"/>
        <v>0.1</v>
      </c>
      <c r="AH15" s="40"/>
      <c r="AI15" s="58">
        <v>1</v>
      </c>
      <c r="AJ15" s="69">
        <f t="shared" si="10"/>
        <v>0.1</v>
      </c>
      <c r="AK15" s="40"/>
      <c r="AL15" s="58">
        <v>1</v>
      </c>
      <c r="AM15" s="69">
        <f t="shared" si="11"/>
        <v>0.1</v>
      </c>
      <c r="AN15" s="40"/>
      <c r="AO15" s="40"/>
      <c r="AP15" s="64">
        <f t="shared" ref="AP15:AP22" si="13">SUM(+$AL15+$AI15+$AF15+$AC15+$Z15+$W15+$T15+$Q15+$N15+$K15+$H15+$E15)</f>
        <v>12</v>
      </c>
      <c r="AQ15" s="66">
        <f t="shared" si="12"/>
        <v>0.1</v>
      </c>
      <c r="AR15" s="40"/>
      <c r="AS15" s="40"/>
      <c r="AT15" s="40"/>
      <c r="AU15" s="41"/>
      <c r="AV15" s="41"/>
      <c r="AW15" s="41"/>
      <c r="AX15" s="41"/>
      <c r="AY15" s="41"/>
      <c r="AZ15" s="41"/>
      <c r="BA15" s="41"/>
      <c r="BB15" s="41"/>
      <c r="BC15" s="41"/>
    </row>
    <row r="16" spans="2:56">
      <c r="B16" s="83">
        <v>7525</v>
      </c>
      <c r="C16" s="34" t="s">
        <v>60</v>
      </c>
      <c r="D16" s="2"/>
      <c r="E16" s="61">
        <v>1</v>
      </c>
      <c r="F16" s="69">
        <f t="shared" si="0"/>
        <v>0.1</v>
      </c>
      <c r="G16" s="2"/>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si="13"/>
        <v>12</v>
      </c>
      <c r="AQ16" s="66">
        <f t="shared" si="12"/>
        <v>0.1</v>
      </c>
      <c r="AR16" s="40"/>
      <c r="AS16" s="40"/>
      <c r="AT16" s="40"/>
      <c r="AU16" s="41"/>
      <c r="AV16" s="41"/>
      <c r="AW16" s="41"/>
      <c r="AX16" s="41"/>
      <c r="AY16" s="41"/>
      <c r="AZ16" s="41"/>
      <c r="BA16" s="41"/>
      <c r="BB16" s="41"/>
      <c r="BC16" s="41"/>
    </row>
    <row r="17" spans="2:69">
      <c r="B17" s="83">
        <v>7530</v>
      </c>
      <c r="C17" s="34" t="s">
        <v>61</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83">
        <v>7535</v>
      </c>
      <c r="C18" s="34" t="s">
        <v>62</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3"/>
      <c r="AT18" s="40"/>
      <c r="AU18" s="41"/>
      <c r="AV18" s="41"/>
      <c r="AW18" s="41"/>
      <c r="AX18" s="41"/>
      <c r="AY18" s="41"/>
      <c r="AZ18" s="41"/>
      <c r="BA18" s="41"/>
      <c r="BB18" s="41"/>
      <c r="BC18" s="41"/>
    </row>
    <row r="19" spans="2:69">
      <c r="B19" s="83">
        <v>7550</v>
      </c>
      <c r="C19" s="34" t="s">
        <v>63</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0"/>
      <c r="AT19" s="40"/>
      <c r="AU19" s="41"/>
      <c r="AV19" s="41"/>
      <c r="AW19" s="41"/>
      <c r="AX19" s="41"/>
      <c r="AY19" s="41"/>
      <c r="AZ19" s="41"/>
      <c r="BA19" s="41"/>
      <c r="BB19" s="41"/>
      <c r="BC19" s="41"/>
    </row>
    <row r="20" spans="2:69">
      <c r="B20" s="83">
        <v>7555</v>
      </c>
      <c r="C20" s="34" t="s">
        <v>64</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83">
        <v>7560</v>
      </c>
      <c r="C21" s="34" t="s">
        <v>65</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83">
        <v>7599</v>
      </c>
      <c r="C22" s="34" t="s">
        <v>66</v>
      </c>
      <c r="D22" s="2"/>
      <c r="E22" s="61">
        <v>1</v>
      </c>
      <c r="F22" s="69">
        <f t="shared" si="0"/>
        <v>0.1</v>
      </c>
      <c r="G22" s="2"/>
      <c r="H22" s="58">
        <v>1</v>
      </c>
      <c r="I22" s="69">
        <f t="shared" si="1"/>
        <v>0.1</v>
      </c>
      <c r="J22" s="40"/>
      <c r="K22" s="58">
        <v>1</v>
      </c>
      <c r="L22" s="69">
        <f t="shared" si="2"/>
        <v>0.1</v>
      </c>
      <c r="M22" s="40"/>
      <c r="N22" s="58">
        <v>1</v>
      </c>
      <c r="O22" s="69">
        <f t="shared" si="3"/>
        <v>0.1</v>
      </c>
      <c r="P22" s="40"/>
      <c r="Q22" s="58">
        <v>1</v>
      </c>
      <c r="R22" s="69">
        <f t="shared" si="4"/>
        <v>0.1</v>
      </c>
      <c r="S22" s="40"/>
      <c r="T22" s="58">
        <v>1</v>
      </c>
      <c r="U22" s="69">
        <f t="shared" si="5"/>
        <v>0.1</v>
      </c>
      <c r="V22" s="40"/>
      <c r="W22" s="58">
        <v>1</v>
      </c>
      <c r="X22" s="69">
        <f t="shared" si="6"/>
        <v>0.1</v>
      </c>
      <c r="Y22" s="40"/>
      <c r="Z22" s="58">
        <v>1</v>
      </c>
      <c r="AA22" s="69">
        <f t="shared" si="7"/>
        <v>0.1</v>
      </c>
      <c r="AB22" s="40"/>
      <c r="AC22" s="58">
        <v>1</v>
      </c>
      <c r="AD22" s="69">
        <f t="shared" si="8"/>
        <v>0.1</v>
      </c>
      <c r="AE22" s="40"/>
      <c r="AF22" s="58">
        <v>1</v>
      </c>
      <c r="AG22" s="69">
        <f t="shared" si="9"/>
        <v>0.1</v>
      </c>
      <c r="AH22" s="40"/>
      <c r="AI22" s="58">
        <v>1</v>
      </c>
      <c r="AJ22" s="69">
        <f t="shared" si="10"/>
        <v>0.1</v>
      </c>
      <c r="AK22" s="40"/>
      <c r="AL22" s="58">
        <v>1</v>
      </c>
      <c r="AM22" s="69">
        <f t="shared" si="11"/>
        <v>0.1</v>
      </c>
      <c r="AN22" s="40"/>
      <c r="AO22" s="40"/>
      <c r="AP22" s="64">
        <f t="shared" si="13"/>
        <v>12</v>
      </c>
      <c r="AQ22" s="66">
        <f t="shared" si="12"/>
        <v>0.1</v>
      </c>
      <c r="AR22" s="40"/>
      <c r="AS22" s="40"/>
      <c r="AT22" s="40"/>
      <c r="AU22" s="41"/>
      <c r="AV22" s="41"/>
      <c r="AW22" s="41"/>
      <c r="AX22" s="41"/>
      <c r="AY22" s="41"/>
      <c r="AZ22" s="41"/>
      <c r="BA22" s="41"/>
      <c r="BB22" s="41"/>
      <c r="BC22" s="41"/>
    </row>
    <row r="23" spans="2:69" ht="13" thickBot="1">
      <c r="B23" s="38"/>
      <c r="C23" s="39"/>
      <c r="D23" s="2"/>
      <c r="E23" s="61"/>
      <c r="F23" s="77"/>
      <c r="G23" s="2"/>
      <c r="H23" s="58"/>
      <c r="I23" s="77"/>
      <c r="J23" s="2"/>
      <c r="K23" s="58"/>
      <c r="L23" s="77"/>
      <c r="M23" s="2"/>
      <c r="N23" s="58"/>
      <c r="O23" s="77"/>
      <c r="P23" s="2"/>
      <c r="Q23" s="58"/>
      <c r="R23" s="77"/>
      <c r="S23" s="2"/>
      <c r="T23" s="58"/>
      <c r="U23" s="77"/>
      <c r="V23" s="2"/>
      <c r="W23" s="58"/>
      <c r="X23" s="77"/>
      <c r="Y23" s="2"/>
      <c r="Z23" s="58"/>
      <c r="AA23" s="77"/>
      <c r="AB23" s="2"/>
      <c r="AC23" s="58"/>
      <c r="AD23" s="77"/>
      <c r="AE23" s="2"/>
      <c r="AF23" s="58"/>
      <c r="AG23" s="77"/>
      <c r="AH23" s="2"/>
      <c r="AI23" s="58"/>
      <c r="AJ23" s="77"/>
      <c r="AK23" s="2"/>
      <c r="AL23" s="58"/>
      <c r="AM23" s="77"/>
      <c r="AN23" s="2"/>
      <c r="AO23" s="2"/>
      <c r="AP23" s="64"/>
      <c r="AQ23" s="78"/>
      <c r="AR23" s="2"/>
      <c r="AS23" s="2"/>
      <c r="AT23" s="2"/>
    </row>
    <row r="24" spans="2:69" ht="14" thickTop="1" thickBot="1">
      <c r="B24" s="44">
        <v>7500</v>
      </c>
      <c r="C24" s="45" t="s">
        <v>122</v>
      </c>
      <c r="D24" s="46"/>
      <c r="E24" s="60">
        <f>SUM(E13:E22)</f>
        <v>10</v>
      </c>
      <c r="F24" s="47">
        <f>SUM(F13:F22)</f>
        <v>0.99999999999999989</v>
      </c>
      <c r="G24" s="46"/>
      <c r="H24" s="60">
        <f>SUM(H13:H22)</f>
        <v>10</v>
      </c>
      <c r="I24" s="47">
        <f>SUM(I13:I22)</f>
        <v>0.99999999999999989</v>
      </c>
      <c r="J24" s="46"/>
      <c r="K24" s="60">
        <f>SUM(K13:K22)</f>
        <v>10</v>
      </c>
      <c r="L24" s="47">
        <f>SUM(L13:L22)</f>
        <v>0.99999999999999989</v>
      </c>
      <c r="M24" s="46"/>
      <c r="N24" s="60">
        <f>SUM(N13:N22)</f>
        <v>10</v>
      </c>
      <c r="O24" s="47">
        <f>SUM(O13:O22)</f>
        <v>0.99999999999999989</v>
      </c>
      <c r="P24" s="46"/>
      <c r="Q24" s="60">
        <f>SUM(Q13:Q22)</f>
        <v>10</v>
      </c>
      <c r="R24" s="47">
        <f>SUM(R13:R22)</f>
        <v>0.99999999999999989</v>
      </c>
      <c r="S24" s="46"/>
      <c r="T24" s="60">
        <f>SUM(T13:T22)</f>
        <v>10</v>
      </c>
      <c r="U24" s="47">
        <f>SUM(U13:U22)</f>
        <v>0.99999999999999989</v>
      </c>
      <c r="V24" s="46"/>
      <c r="W24" s="60">
        <f>SUM(W13:W22)</f>
        <v>10</v>
      </c>
      <c r="X24" s="47">
        <f>SUM(X13:X22)</f>
        <v>0.99999999999999989</v>
      </c>
      <c r="Y24" s="46"/>
      <c r="Z24" s="60">
        <f>SUM(Z13:Z22)</f>
        <v>10</v>
      </c>
      <c r="AA24" s="47">
        <f>SUM(AA13:AA22)</f>
        <v>0.99999999999999989</v>
      </c>
      <c r="AB24" s="46"/>
      <c r="AC24" s="60">
        <f>SUM(AC13:AC22)</f>
        <v>10</v>
      </c>
      <c r="AD24" s="47">
        <f>SUM(AD13:AD22)</f>
        <v>0.99999999999999989</v>
      </c>
      <c r="AE24" s="46"/>
      <c r="AF24" s="60">
        <f>SUM(AF13:AF22)</f>
        <v>10</v>
      </c>
      <c r="AG24" s="47">
        <f>SUM(AG13:AG22)</f>
        <v>0.99999999999999989</v>
      </c>
      <c r="AH24" s="46"/>
      <c r="AI24" s="60">
        <f>SUM(AI13:AI22)</f>
        <v>10</v>
      </c>
      <c r="AJ24" s="47">
        <f>SUM(AJ13:AJ22)</f>
        <v>0.99999999999999989</v>
      </c>
      <c r="AK24" s="46"/>
      <c r="AL24" s="60">
        <f>SUM(AL13:AL22)</f>
        <v>10</v>
      </c>
      <c r="AM24" s="47">
        <f>SUM(AM13:AM22)</f>
        <v>0.99999999999999989</v>
      </c>
      <c r="AN24" s="46"/>
      <c r="AO24" s="46"/>
      <c r="AP24" s="60">
        <f>SUM(AP13:AP22)</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4"/>
  <sheetViews>
    <sheetView zoomScale="125" zoomScaleNormal="125" zoomScalePageLayoutView="125" workbookViewId="0"/>
  </sheetViews>
  <sheetFormatPr baseColWidth="10" defaultRowHeight="12" x14ac:dyDescent="0"/>
  <cols>
    <col min="1" max="1" width="2.1640625" customWidth="1"/>
    <col min="2" max="2" width="5.1640625" customWidth="1"/>
    <col min="3" max="3" width="50.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tr">
        <f>+'Total des coûts d''exploitation'!B2:C2</f>
        <v>Restaurant Le 755 cuisine_monde</v>
      </c>
      <c r="C2" s="365"/>
      <c r="AR2" s="2"/>
      <c r="AS2" s="2"/>
      <c r="AT2" s="2"/>
    </row>
    <row r="3" spans="2:56">
      <c r="B3" s="366" t="str">
        <f>+'Total des coûts d''exploitation'!B3:C3</f>
        <v>Budget d’exploitation pour l’année 2017</v>
      </c>
      <c r="C3" s="367"/>
      <c r="AR3" s="2"/>
      <c r="AS3" s="2"/>
      <c r="AT3" s="2"/>
    </row>
    <row r="4" spans="2:56" ht="13" thickBot="1">
      <c r="B4" s="368" t="str">
        <f>+'Total des coûts d''exploitation'!B4:C4</f>
        <v>Calendrier du 1er janvier 2017 au 31 décembre 2017</v>
      </c>
      <c r="C4" s="369"/>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+E25/$C$7/31</f>
        <v>3.5483870967741938E-3</v>
      </c>
      <c r="G6" s="7"/>
      <c r="H6" s="5" t="str">
        <f>+E6</f>
        <v>Coût / place / jour</v>
      </c>
      <c r="I6" s="6">
        <f>+H25/$C$7/28</f>
        <v>3.9285714285714288E-3</v>
      </c>
      <c r="J6" s="7"/>
      <c r="K6" s="5" t="str">
        <f>+H6</f>
        <v>Coût / place / jour</v>
      </c>
      <c r="L6" s="6">
        <f>+K25/$C$7/31</f>
        <v>3.5483870967741938E-3</v>
      </c>
      <c r="M6" s="7"/>
      <c r="N6" s="5" t="str">
        <f>+K6</f>
        <v>Coût / place / jour</v>
      </c>
      <c r="O6" s="6">
        <f>+N25/$C$7/30</f>
        <v>3.6666666666666666E-3</v>
      </c>
      <c r="P6" s="8"/>
      <c r="Q6" s="5" t="str">
        <f>+N6</f>
        <v>Coût / place / jour</v>
      </c>
      <c r="R6" s="6">
        <f>+Q25/$C$7/31</f>
        <v>3.5483870967741938E-3</v>
      </c>
      <c r="S6" s="8"/>
      <c r="T6" s="5" t="str">
        <f>+Q6</f>
        <v>Coût / place / jour</v>
      </c>
      <c r="U6" s="6">
        <f>+T25/$C$7/30</f>
        <v>3.6666666666666666E-3</v>
      </c>
      <c r="V6" s="7"/>
      <c r="W6" s="5" t="str">
        <f>+T6</f>
        <v>Coût / place / jour</v>
      </c>
      <c r="X6" s="6">
        <f>+W25/$C$7/31</f>
        <v>3.5483870967741938E-3</v>
      </c>
      <c r="Y6" s="7"/>
      <c r="Z6" s="5" t="str">
        <f>+W6</f>
        <v>Coût / place / jour</v>
      </c>
      <c r="AA6" s="6">
        <f>+Z25/$C$7/31</f>
        <v>3.5483870967741938E-3</v>
      </c>
      <c r="AB6" s="7"/>
      <c r="AC6" s="5" t="str">
        <f>+Z6</f>
        <v>Coût / place / jour</v>
      </c>
      <c r="AD6" s="6">
        <f>+AC25/$C$7/30</f>
        <v>3.6666666666666666E-3</v>
      </c>
      <c r="AE6" s="7"/>
      <c r="AF6" s="5" t="str">
        <f>+AC6</f>
        <v>Coût / place / jour</v>
      </c>
      <c r="AG6" s="6">
        <f>+AF25/$C$7/31</f>
        <v>3.5483870967741938E-3</v>
      </c>
      <c r="AH6" s="7"/>
      <c r="AI6" s="5" t="str">
        <f>+AF6</f>
        <v>Coût / place / jour</v>
      </c>
      <c r="AJ6" s="6">
        <f>+AI25/$C$7/30</f>
        <v>3.6666666666666666E-3</v>
      </c>
      <c r="AK6" s="9"/>
      <c r="AL6" s="5" t="str">
        <f>+AI6</f>
        <v>Coût / place / jour</v>
      </c>
      <c r="AM6" s="6">
        <f>+AL25/$C$7/31</f>
        <v>3.5483870967741938E-3</v>
      </c>
      <c r="AN6" s="7"/>
      <c r="AO6" s="7"/>
      <c r="AP6" s="10" t="str">
        <f>+AL6</f>
        <v>Coût / place / jour</v>
      </c>
      <c r="AQ6" s="11">
        <f>+AP25/$C$7/365</f>
        <v>3.6164383561643836E-3</v>
      </c>
      <c r="AR6" s="2"/>
      <c r="AS6" s="2"/>
      <c r="AT6" s="2"/>
    </row>
    <row r="7" spans="2:56">
      <c r="B7" s="12"/>
      <c r="C7" s="13">
        <f>+'Total des coûts d''exploitation'!C7</f>
        <v>100</v>
      </c>
      <c r="D7"/>
      <c r="E7" s="18">
        <f>+E25/$AP25</f>
        <v>8.3333333333333329E-2</v>
      </c>
      <c r="F7" s="14"/>
      <c r="G7"/>
      <c r="H7" s="18">
        <f>+H25/$AP25</f>
        <v>8.3333333333333329E-2</v>
      </c>
      <c r="I7" s="14"/>
      <c r="J7"/>
      <c r="K7" s="18">
        <f>+K25/$AP25</f>
        <v>8.3333333333333329E-2</v>
      </c>
      <c r="L7" s="19"/>
      <c r="M7"/>
      <c r="N7" s="18">
        <f>+N25/$AP25</f>
        <v>8.3333333333333329E-2</v>
      </c>
      <c r="O7" s="19"/>
      <c r="P7" s="15"/>
      <c r="Q7" s="18">
        <f>+Q25/$AP25</f>
        <v>8.3333333333333329E-2</v>
      </c>
      <c r="R7" s="19"/>
      <c r="S7" s="15"/>
      <c r="T7" s="18">
        <f>+T25/$AP25</f>
        <v>8.3333333333333329E-2</v>
      </c>
      <c r="U7" s="19"/>
      <c r="V7"/>
      <c r="W7" s="18">
        <f>+W25/$AP25</f>
        <v>8.3333333333333329E-2</v>
      </c>
      <c r="X7" s="19"/>
      <c r="Y7"/>
      <c r="Z7" s="18">
        <f>+Z25/$AP25</f>
        <v>8.3333333333333329E-2</v>
      </c>
      <c r="AA7" s="19"/>
      <c r="AB7"/>
      <c r="AC7" s="18">
        <f>+AC25/$AP25</f>
        <v>8.3333333333333329E-2</v>
      </c>
      <c r="AD7" s="19"/>
      <c r="AE7"/>
      <c r="AF7" s="18">
        <f>+AF25/$AP25</f>
        <v>8.3333333333333329E-2</v>
      </c>
      <c r="AG7" s="19"/>
      <c r="AH7"/>
      <c r="AI7" s="18">
        <f>+AI25/$AP25</f>
        <v>8.3333333333333329E-2</v>
      </c>
      <c r="AJ7" s="19"/>
      <c r="AK7" s="16"/>
      <c r="AL7" s="18">
        <f>+AL25/$AP25</f>
        <v>8.3333333333333329E-2</v>
      </c>
      <c r="AM7" s="19"/>
      <c r="AN7"/>
      <c r="AO7"/>
      <c r="AP7" s="24">
        <f>+AP25/$AP25</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2:56" ht="13" thickBot="1">
      <c r="B9" s="50"/>
      <c r="C9" s="51">
        <f>AP25/$C$7</f>
        <v>1.32</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105"/>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Résultats'!C30</f>
        <v>Marketing &amp; Communication marketing</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7610</v>
      </c>
      <c r="C13" s="92" t="s">
        <v>67</v>
      </c>
      <c r="D13" s="2"/>
      <c r="E13" s="61">
        <v>1</v>
      </c>
      <c r="F13" s="68">
        <f t="shared" ref="F13:F23" si="0">E13/E$25</f>
        <v>9.0909090909090912E-2</v>
      </c>
      <c r="G13" s="2"/>
      <c r="H13" s="58">
        <v>1</v>
      </c>
      <c r="I13" s="68">
        <f t="shared" ref="I13:I23" si="1">H13/H$25</f>
        <v>9.0909090909090912E-2</v>
      </c>
      <c r="J13" s="40"/>
      <c r="K13" s="58">
        <v>1</v>
      </c>
      <c r="L13" s="68">
        <f t="shared" ref="L13:L23" si="2">K13/K$25</f>
        <v>9.0909090909090912E-2</v>
      </c>
      <c r="M13" s="40"/>
      <c r="N13" s="58">
        <v>1</v>
      </c>
      <c r="O13" s="68">
        <f t="shared" ref="O13:O23" si="3">N13/N$25</f>
        <v>9.0909090909090912E-2</v>
      </c>
      <c r="P13" s="40"/>
      <c r="Q13" s="58">
        <v>1</v>
      </c>
      <c r="R13" s="68">
        <f t="shared" ref="R13:R23" si="4">Q13/Q$25</f>
        <v>9.0909090909090912E-2</v>
      </c>
      <c r="S13" s="40"/>
      <c r="T13" s="58">
        <v>1</v>
      </c>
      <c r="U13" s="68">
        <f t="shared" ref="U13:U23" si="5">T13/T$25</f>
        <v>9.0909090909090912E-2</v>
      </c>
      <c r="V13" s="40"/>
      <c r="W13" s="58">
        <v>1</v>
      </c>
      <c r="X13" s="68">
        <f t="shared" ref="X13:X23" si="6">W13/W$25</f>
        <v>9.0909090909090912E-2</v>
      </c>
      <c r="Y13" s="40"/>
      <c r="Z13" s="58">
        <v>1</v>
      </c>
      <c r="AA13" s="68">
        <f t="shared" ref="AA13:AA23" si="7">Z13/Z$25</f>
        <v>9.0909090909090912E-2</v>
      </c>
      <c r="AB13" s="40"/>
      <c r="AC13" s="58">
        <v>1</v>
      </c>
      <c r="AD13" s="68">
        <f t="shared" ref="AD13:AD23" si="8">AC13/AC$25</f>
        <v>9.0909090909090912E-2</v>
      </c>
      <c r="AE13" s="40"/>
      <c r="AF13" s="58">
        <v>1</v>
      </c>
      <c r="AG13" s="68">
        <f t="shared" ref="AG13:AG23" si="9">AF13/AF$25</f>
        <v>9.0909090909090912E-2</v>
      </c>
      <c r="AH13" s="40"/>
      <c r="AI13" s="58">
        <v>1</v>
      </c>
      <c r="AJ13" s="68">
        <f t="shared" ref="AJ13:AJ23" si="10">AI13/AI$25</f>
        <v>9.0909090909090912E-2</v>
      </c>
      <c r="AK13" s="40"/>
      <c r="AL13" s="58">
        <v>1</v>
      </c>
      <c r="AM13" s="68">
        <f t="shared" ref="AM13:AM23" si="11">AL13/AL$25</f>
        <v>9.0909090909090912E-2</v>
      </c>
      <c r="AN13" s="40"/>
      <c r="AO13" s="40"/>
      <c r="AP13" s="64">
        <f>SUM(+$AL13+$AI13+$AF13+$AC13+$Z13+$W13+$T13+$Q13+$N13+$K13+$H13+$E13)</f>
        <v>12</v>
      </c>
      <c r="AQ13" s="65">
        <f t="shared" ref="AQ13:AQ23" si="12">AP13/AP$25</f>
        <v>9.0909090909090912E-2</v>
      </c>
      <c r="AR13" s="40"/>
      <c r="AS13" s="40"/>
      <c r="AT13" s="40"/>
      <c r="AU13" s="41"/>
      <c r="AV13" s="41"/>
      <c r="AW13" s="41"/>
      <c r="AX13" s="41"/>
      <c r="AY13" s="41"/>
      <c r="AZ13" s="41"/>
      <c r="BA13" s="41"/>
      <c r="BB13" s="41"/>
      <c r="BC13" s="41"/>
    </row>
    <row r="14" spans="2:56">
      <c r="B14" s="91">
        <v>7615</v>
      </c>
      <c r="C14" s="92" t="s">
        <v>68</v>
      </c>
      <c r="D14" s="2"/>
      <c r="E14" s="61">
        <v>1</v>
      </c>
      <c r="F14" s="68">
        <f t="shared" si="0"/>
        <v>9.0909090909090912E-2</v>
      </c>
      <c r="G14" s="2"/>
      <c r="H14" s="58">
        <v>1</v>
      </c>
      <c r="I14" s="68">
        <f t="shared" si="1"/>
        <v>9.0909090909090912E-2</v>
      </c>
      <c r="J14" s="40"/>
      <c r="K14" s="58">
        <v>1</v>
      </c>
      <c r="L14" s="68">
        <f t="shared" si="2"/>
        <v>9.0909090909090912E-2</v>
      </c>
      <c r="M14" s="40"/>
      <c r="N14" s="58">
        <v>1</v>
      </c>
      <c r="O14" s="68">
        <f t="shared" si="3"/>
        <v>9.0909090909090912E-2</v>
      </c>
      <c r="P14" s="40"/>
      <c r="Q14" s="58">
        <v>1</v>
      </c>
      <c r="R14" s="68">
        <f t="shared" si="4"/>
        <v>9.0909090909090912E-2</v>
      </c>
      <c r="S14" s="40"/>
      <c r="T14" s="58">
        <v>1</v>
      </c>
      <c r="U14" s="68">
        <f t="shared" si="5"/>
        <v>9.0909090909090912E-2</v>
      </c>
      <c r="V14" s="40"/>
      <c r="W14" s="58">
        <v>1</v>
      </c>
      <c r="X14" s="68">
        <f t="shared" si="6"/>
        <v>9.0909090909090912E-2</v>
      </c>
      <c r="Y14" s="40"/>
      <c r="Z14" s="58">
        <v>1</v>
      </c>
      <c r="AA14" s="68">
        <f t="shared" si="7"/>
        <v>9.0909090909090912E-2</v>
      </c>
      <c r="AB14" s="40"/>
      <c r="AC14" s="58">
        <v>1</v>
      </c>
      <c r="AD14" s="68">
        <f t="shared" si="8"/>
        <v>9.0909090909090912E-2</v>
      </c>
      <c r="AE14" s="40"/>
      <c r="AF14" s="58">
        <v>1</v>
      </c>
      <c r="AG14" s="68">
        <f t="shared" si="9"/>
        <v>9.0909090909090912E-2</v>
      </c>
      <c r="AH14" s="40"/>
      <c r="AI14" s="58">
        <v>1</v>
      </c>
      <c r="AJ14" s="68">
        <f t="shared" si="10"/>
        <v>9.0909090909090912E-2</v>
      </c>
      <c r="AK14" s="40"/>
      <c r="AL14" s="58">
        <v>1</v>
      </c>
      <c r="AM14" s="68">
        <f t="shared" si="11"/>
        <v>9.0909090909090912E-2</v>
      </c>
      <c r="AN14" s="40"/>
      <c r="AO14" s="40"/>
      <c r="AP14" s="64">
        <f>SUM(+$AL14+$AI14+$AF14+$AC14+$Z14+$W14+$T14+$Q14+$N14+$K14+$H14+$E14)</f>
        <v>12</v>
      </c>
      <c r="AQ14" s="65">
        <f t="shared" si="12"/>
        <v>9.0909090909090912E-2</v>
      </c>
      <c r="AR14" s="40"/>
      <c r="AS14" s="40"/>
      <c r="AT14" s="40"/>
      <c r="AU14" s="41"/>
      <c r="AV14" s="41"/>
      <c r="AW14" s="41"/>
      <c r="AX14" s="41"/>
      <c r="AY14" s="41"/>
      <c r="AZ14" s="41"/>
      <c r="BA14" s="41"/>
      <c r="BB14" s="41"/>
      <c r="BC14" s="41"/>
    </row>
    <row r="15" spans="2:56">
      <c r="B15" s="93">
        <v>7620</v>
      </c>
      <c r="C15" s="94" t="s">
        <v>69</v>
      </c>
      <c r="D15" s="2"/>
      <c r="E15" s="62">
        <v>1</v>
      </c>
      <c r="F15" s="69">
        <f t="shared" si="0"/>
        <v>9.0909090909090912E-2</v>
      </c>
      <c r="G15" s="2"/>
      <c r="H15" s="59">
        <v>1</v>
      </c>
      <c r="I15" s="69">
        <f t="shared" si="1"/>
        <v>9.0909090909090912E-2</v>
      </c>
      <c r="J15" s="40"/>
      <c r="K15" s="59">
        <v>1</v>
      </c>
      <c r="L15" s="69">
        <f t="shared" si="2"/>
        <v>9.0909090909090912E-2</v>
      </c>
      <c r="M15" s="40"/>
      <c r="N15" s="59">
        <v>1</v>
      </c>
      <c r="O15" s="69">
        <f t="shared" si="3"/>
        <v>9.0909090909090912E-2</v>
      </c>
      <c r="P15" s="40"/>
      <c r="Q15" s="59">
        <v>1</v>
      </c>
      <c r="R15" s="69">
        <f t="shared" si="4"/>
        <v>9.0909090909090912E-2</v>
      </c>
      <c r="S15" s="40"/>
      <c r="T15" s="59">
        <v>1</v>
      </c>
      <c r="U15" s="69">
        <f t="shared" si="5"/>
        <v>9.0909090909090912E-2</v>
      </c>
      <c r="V15" s="40"/>
      <c r="W15" s="59">
        <v>1</v>
      </c>
      <c r="X15" s="69">
        <f t="shared" si="6"/>
        <v>9.0909090909090912E-2</v>
      </c>
      <c r="Y15" s="40"/>
      <c r="Z15" s="59">
        <v>1</v>
      </c>
      <c r="AA15" s="69">
        <f t="shared" si="7"/>
        <v>9.0909090909090912E-2</v>
      </c>
      <c r="AB15" s="40"/>
      <c r="AC15" s="59">
        <v>1</v>
      </c>
      <c r="AD15" s="69">
        <f t="shared" si="8"/>
        <v>9.0909090909090912E-2</v>
      </c>
      <c r="AE15" s="40"/>
      <c r="AF15" s="59">
        <v>1</v>
      </c>
      <c r="AG15" s="69">
        <f t="shared" si="9"/>
        <v>9.0909090909090912E-2</v>
      </c>
      <c r="AH15" s="40"/>
      <c r="AI15" s="59">
        <v>1</v>
      </c>
      <c r="AJ15" s="69">
        <f t="shared" si="10"/>
        <v>9.0909090909090912E-2</v>
      </c>
      <c r="AK15" s="40"/>
      <c r="AL15" s="59">
        <v>1</v>
      </c>
      <c r="AM15" s="69">
        <f t="shared" si="11"/>
        <v>9.0909090909090912E-2</v>
      </c>
      <c r="AN15" s="40"/>
      <c r="AO15" s="40"/>
      <c r="AP15" s="64">
        <f>SUM(+$AL15+$AI15+$AF15+$AC15+$Z15+$W15+$T15+$Q15+$N15+$K15+$H15+$E15)</f>
        <v>12</v>
      </c>
      <c r="AQ15" s="66">
        <f t="shared" si="12"/>
        <v>9.0909090909090912E-2</v>
      </c>
      <c r="AR15" s="40"/>
      <c r="AS15" s="40"/>
      <c r="AT15" s="40"/>
      <c r="AU15" s="41"/>
      <c r="AV15" s="41"/>
      <c r="AW15" s="41"/>
      <c r="AX15" s="41"/>
      <c r="AY15" s="41"/>
      <c r="AZ15" s="41"/>
      <c r="BA15" s="41"/>
      <c r="BB15" s="41"/>
      <c r="BC15" s="41"/>
    </row>
    <row r="16" spans="2:56">
      <c r="B16" s="93">
        <v>7630</v>
      </c>
      <c r="C16" s="94" t="s">
        <v>70</v>
      </c>
      <c r="D16" s="2"/>
      <c r="E16" s="61">
        <v>1</v>
      </c>
      <c r="F16" s="69">
        <f t="shared" si="0"/>
        <v>9.0909090909090912E-2</v>
      </c>
      <c r="G16" s="42" t="s">
        <v>0</v>
      </c>
      <c r="H16" s="58">
        <v>1</v>
      </c>
      <c r="I16" s="69">
        <f t="shared" si="1"/>
        <v>9.0909090909090912E-2</v>
      </c>
      <c r="J16" s="40"/>
      <c r="K16" s="58">
        <v>1</v>
      </c>
      <c r="L16" s="69">
        <f t="shared" si="2"/>
        <v>9.0909090909090912E-2</v>
      </c>
      <c r="M16" s="40"/>
      <c r="N16" s="58">
        <v>1</v>
      </c>
      <c r="O16" s="69">
        <f t="shared" si="3"/>
        <v>9.0909090909090912E-2</v>
      </c>
      <c r="P16" s="40"/>
      <c r="Q16" s="58">
        <v>1</v>
      </c>
      <c r="R16" s="69">
        <f t="shared" si="4"/>
        <v>9.0909090909090912E-2</v>
      </c>
      <c r="S16" s="40"/>
      <c r="T16" s="58">
        <v>1</v>
      </c>
      <c r="U16" s="69">
        <f t="shared" si="5"/>
        <v>9.0909090909090912E-2</v>
      </c>
      <c r="V16" s="40"/>
      <c r="W16" s="58">
        <v>1</v>
      </c>
      <c r="X16" s="69">
        <f t="shared" si="6"/>
        <v>9.0909090909090912E-2</v>
      </c>
      <c r="Y16" s="40"/>
      <c r="Z16" s="58">
        <v>1</v>
      </c>
      <c r="AA16" s="69">
        <f t="shared" si="7"/>
        <v>9.0909090909090912E-2</v>
      </c>
      <c r="AB16" s="40"/>
      <c r="AC16" s="58">
        <v>1</v>
      </c>
      <c r="AD16" s="69">
        <f t="shared" si="8"/>
        <v>9.0909090909090912E-2</v>
      </c>
      <c r="AE16" s="40"/>
      <c r="AF16" s="58">
        <v>1</v>
      </c>
      <c r="AG16" s="69">
        <f t="shared" si="9"/>
        <v>9.0909090909090912E-2</v>
      </c>
      <c r="AH16" s="40"/>
      <c r="AI16" s="58">
        <v>1</v>
      </c>
      <c r="AJ16" s="69">
        <f t="shared" si="10"/>
        <v>9.0909090909090912E-2</v>
      </c>
      <c r="AK16" s="40"/>
      <c r="AL16" s="58">
        <v>1</v>
      </c>
      <c r="AM16" s="69">
        <f t="shared" si="11"/>
        <v>9.0909090909090912E-2</v>
      </c>
      <c r="AN16" s="40"/>
      <c r="AO16" s="40"/>
      <c r="AP16" s="64">
        <f t="shared" ref="AP16:AP23" si="13">SUM(+$AL16+$AI16+$AF16+$AC16+$Z16+$W16+$T16+$Q16+$N16+$K16+$H16+$E16)</f>
        <v>12</v>
      </c>
      <c r="AQ16" s="66">
        <f t="shared" si="12"/>
        <v>9.0909090909090912E-2</v>
      </c>
      <c r="AR16" s="40"/>
      <c r="AS16" s="40"/>
      <c r="AT16" s="40"/>
      <c r="AU16" s="41"/>
      <c r="AV16" s="41"/>
      <c r="AW16" s="41"/>
      <c r="AX16" s="41"/>
      <c r="AY16" s="41"/>
      <c r="AZ16" s="41"/>
      <c r="BA16" s="41"/>
      <c r="BB16" s="41"/>
      <c r="BC16" s="41"/>
    </row>
    <row r="17" spans="2:69">
      <c r="B17" s="93">
        <v>7640</v>
      </c>
      <c r="C17" s="94" t="s">
        <v>71</v>
      </c>
      <c r="D17" s="2"/>
      <c r="E17" s="61">
        <v>1</v>
      </c>
      <c r="F17" s="69">
        <f t="shared" si="0"/>
        <v>9.0909090909090912E-2</v>
      </c>
      <c r="G17" s="2"/>
      <c r="H17" s="58">
        <v>1</v>
      </c>
      <c r="I17" s="69">
        <f t="shared" si="1"/>
        <v>9.0909090909090912E-2</v>
      </c>
      <c r="J17" s="40"/>
      <c r="K17" s="58">
        <v>1</v>
      </c>
      <c r="L17" s="69">
        <f t="shared" si="2"/>
        <v>9.0909090909090912E-2</v>
      </c>
      <c r="M17" s="40"/>
      <c r="N17" s="58">
        <v>1</v>
      </c>
      <c r="O17" s="69">
        <f t="shared" si="3"/>
        <v>9.0909090909090912E-2</v>
      </c>
      <c r="P17" s="40"/>
      <c r="Q17" s="58">
        <v>1</v>
      </c>
      <c r="R17" s="69">
        <f t="shared" si="4"/>
        <v>9.0909090909090912E-2</v>
      </c>
      <c r="S17" s="40"/>
      <c r="T17" s="58">
        <v>1</v>
      </c>
      <c r="U17" s="69">
        <f t="shared" si="5"/>
        <v>9.0909090909090912E-2</v>
      </c>
      <c r="V17" s="40"/>
      <c r="W17" s="58">
        <v>1</v>
      </c>
      <c r="X17" s="69">
        <f t="shared" si="6"/>
        <v>9.0909090909090912E-2</v>
      </c>
      <c r="Y17" s="40"/>
      <c r="Z17" s="58">
        <v>1</v>
      </c>
      <c r="AA17" s="69">
        <f t="shared" si="7"/>
        <v>9.0909090909090912E-2</v>
      </c>
      <c r="AB17" s="40"/>
      <c r="AC17" s="58">
        <v>1</v>
      </c>
      <c r="AD17" s="69">
        <f t="shared" si="8"/>
        <v>9.0909090909090912E-2</v>
      </c>
      <c r="AE17" s="40"/>
      <c r="AF17" s="58">
        <v>1</v>
      </c>
      <c r="AG17" s="69">
        <f t="shared" si="9"/>
        <v>9.0909090909090912E-2</v>
      </c>
      <c r="AH17" s="40"/>
      <c r="AI17" s="58">
        <v>1</v>
      </c>
      <c r="AJ17" s="69">
        <f t="shared" si="10"/>
        <v>9.0909090909090912E-2</v>
      </c>
      <c r="AK17" s="40"/>
      <c r="AL17" s="58">
        <v>1</v>
      </c>
      <c r="AM17" s="69">
        <f t="shared" si="11"/>
        <v>9.0909090909090912E-2</v>
      </c>
      <c r="AN17" s="40"/>
      <c r="AO17" s="40"/>
      <c r="AP17" s="64">
        <f t="shared" si="13"/>
        <v>12</v>
      </c>
      <c r="AQ17" s="66">
        <f t="shared" si="12"/>
        <v>9.0909090909090912E-2</v>
      </c>
      <c r="AR17" s="40"/>
      <c r="AS17" s="40"/>
      <c r="AT17" s="40"/>
      <c r="AU17" s="41"/>
      <c r="AV17" s="41"/>
      <c r="AW17" s="41"/>
      <c r="AX17" s="41"/>
      <c r="AY17" s="41"/>
      <c r="AZ17" s="41"/>
      <c r="BA17" s="41"/>
      <c r="BB17" s="41"/>
      <c r="BC17" s="41"/>
    </row>
    <row r="18" spans="2:69">
      <c r="B18" s="93">
        <v>7650</v>
      </c>
      <c r="C18" s="94" t="s">
        <v>72</v>
      </c>
      <c r="D18" s="2"/>
      <c r="E18" s="61">
        <v>1</v>
      </c>
      <c r="F18" s="69">
        <f t="shared" si="0"/>
        <v>9.0909090909090912E-2</v>
      </c>
      <c r="G18" s="2"/>
      <c r="H18" s="58">
        <v>1</v>
      </c>
      <c r="I18" s="69">
        <f t="shared" si="1"/>
        <v>9.0909090909090912E-2</v>
      </c>
      <c r="J18" s="40"/>
      <c r="K18" s="58">
        <v>1</v>
      </c>
      <c r="L18" s="69">
        <f t="shared" si="2"/>
        <v>9.0909090909090912E-2</v>
      </c>
      <c r="M18" s="40"/>
      <c r="N18" s="58">
        <v>1</v>
      </c>
      <c r="O18" s="69">
        <f t="shared" si="3"/>
        <v>9.0909090909090912E-2</v>
      </c>
      <c r="P18" s="40"/>
      <c r="Q18" s="58">
        <v>1</v>
      </c>
      <c r="R18" s="69">
        <f t="shared" si="4"/>
        <v>9.0909090909090912E-2</v>
      </c>
      <c r="S18" s="40"/>
      <c r="T18" s="58">
        <v>1</v>
      </c>
      <c r="U18" s="69">
        <f t="shared" si="5"/>
        <v>9.0909090909090912E-2</v>
      </c>
      <c r="V18" s="40"/>
      <c r="W18" s="58">
        <v>1</v>
      </c>
      <c r="X18" s="69">
        <f t="shared" si="6"/>
        <v>9.0909090909090912E-2</v>
      </c>
      <c r="Y18" s="40"/>
      <c r="Z18" s="58">
        <v>1</v>
      </c>
      <c r="AA18" s="69">
        <f t="shared" si="7"/>
        <v>9.0909090909090912E-2</v>
      </c>
      <c r="AB18" s="40"/>
      <c r="AC18" s="58">
        <v>1</v>
      </c>
      <c r="AD18" s="69">
        <f t="shared" si="8"/>
        <v>9.0909090909090912E-2</v>
      </c>
      <c r="AE18" s="40"/>
      <c r="AF18" s="58">
        <v>1</v>
      </c>
      <c r="AG18" s="69">
        <f t="shared" si="9"/>
        <v>9.0909090909090912E-2</v>
      </c>
      <c r="AH18" s="40"/>
      <c r="AI18" s="58">
        <v>1</v>
      </c>
      <c r="AJ18" s="69">
        <f t="shared" si="10"/>
        <v>9.0909090909090912E-2</v>
      </c>
      <c r="AK18" s="40"/>
      <c r="AL18" s="58">
        <v>1</v>
      </c>
      <c r="AM18" s="69">
        <f t="shared" si="11"/>
        <v>9.0909090909090912E-2</v>
      </c>
      <c r="AN18" s="40"/>
      <c r="AO18" s="40"/>
      <c r="AP18" s="64">
        <f t="shared" si="13"/>
        <v>12</v>
      </c>
      <c r="AQ18" s="66">
        <f t="shared" si="12"/>
        <v>9.0909090909090912E-2</v>
      </c>
      <c r="AR18" s="40"/>
      <c r="AS18" s="40"/>
      <c r="AT18" s="40"/>
      <c r="AU18" s="41"/>
      <c r="AV18" s="41"/>
      <c r="AW18" s="41"/>
      <c r="AX18" s="41"/>
      <c r="AY18" s="41"/>
      <c r="AZ18" s="41"/>
      <c r="BA18" s="41"/>
      <c r="BB18" s="41"/>
      <c r="BC18" s="41"/>
    </row>
    <row r="19" spans="2:69">
      <c r="B19" s="93">
        <v>7660</v>
      </c>
      <c r="C19" s="94" t="s">
        <v>73</v>
      </c>
      <c r="D19" s="2"/>
      <c r="E19" s="61">
        <v>1</v>
      </c>
      <c r="F19" s="69">
        <f t="shared" si="0"/>
        <v>9.0909090909090912E-2</v>
      </c>
      <c r="G19" s="2"/>
      <c r="H19" s="58">
        <v>1</v>
      </c>
      <c r="I19" s="69">
        <f t="shared" si="1"/>
        <v>9.0909090909090912E-2</v>
      </c>
      <c r="J19" s="40"/>
      <c r="K19" s="58">
        <v>1</v>
      </c>
      <c r="L19" s="69">
        <f t="shared" si="2"/>
        <v>9.0909090909090912E-2</v>
      </c>
      <c r="M19" s="40"/>
      <c r="N19" s="58">
        <v>1</v>
      </c>
      <c r="O19" s="69">
        <f t="shared" si="3"/>
        <v>9.0909090909090912E-2</v>
      </c>
      <c r="P19" s="40"/>
      <c r="Q19" s="58">
        <v>1</v>
      </c>
      <c r="R19" s="69">
        <f t="shared" si="4"/>
        <v>9.0909090909090912E-2</v>
      </c>
      <c r="S19" s="40"/>
      <c r="T19" s="58">
        <v>1</v>
      </c>
      <c r="U19" s="69">
        <f t="shared" si="5"/>
        <v>9.0909090909090912E-2</v>
      </c>
      <c r="V19" s="40"/>
      <c r="W19" s="58">
        <v>1</v>
      </c>
      <c r="X19" s="69">
        <f t="shared" si="6"/>
        <v>9.0909090909090912E-2</v>
      </c>
      <c r="Y19" s="40"/>
      <c r="Z19" s="58">
        <v>1</v>
      </c>
      <c r="AA19" s="69">
        <f t="shared" si="7"/>
        <v>9.0909090909090912E-2</v>
      </c>
      <c r="AB19" s="40"/>
      <c r="AC19" s="58">
        <v>1</v>
      </c>
      <c r="AD19" s="69">
        <f t="shared" si="8"/>
        <v>9.0909090909090912E-2</v>
      </c>
      <c r="AE19" s="40"/>
      <c r="AF19" s="58">
        <v>1</v>
      </c>
      <c r="AG19" s="69">
        <f t="shared" si="9"/>
        <v>9.0909090909090912E-2</v>
      </c>
      <c r="AH19" s="40"/>
      <c r="AI19" s="58">
        <v>1</v>
      </c>
      <c r="AJ19" s="69">
        <f t="shared" si="10"/>
        <v>9.0909090909090912E-2</v>
      </c>
      <c r="AK19" s="40"/>
      <c r="AL19" s="58">
        <v>1</v>
      </c>
      <c r="AM19" s="69">
        <f t="shared" si="11"/>
        <v>9.0909090909090912E-2</v>
      </c>
      <c r="AN19" s="40"/>
      <c r="AO19" s="40"/>
      <c r="AP19" s="64">
        <f t="shared" si="13"/>
        <v>12</v>
      </c>
      <c r="AQ19" s="66">
        <f t="shared" si="12"/>
        <v>9.0909090909090912E-2</v>
      </c>
      <c r="AR19" s="40"/>
      <c r="AS19" s="43"/>
      <c r="AT19" s="40"/>
      <c r="AU19" s="41"/>
      <c r="AV19" s="41"/>
      <c r="AW19" s="41"/>
      <c r="AX19" s="41"/>
      <c r="AY19" s="41"/>
      <c r="AZ19" s="41"/>
      <c r="BA19" s="41"/>
      <c r="BB19" s="41"/>
      <c r="BC19" s="41"/>
    </row>
    <row r="20" spans="2:69">
      <c r="B20" s="93">
        <v>7670</v>
      </c>
      <c r="C20" s="94" t="s">
        <v>74</v>
      </c>
      <c r="D20" s="2"/>
      <c r="E20" s="61">
        <v>1</v>
      </c>
      <c r="F20" s="69">
        <f t="shared" si="0"/>
        <v>9.0909090909090912E-2</v>
      </c>
      <c r="G20" s="2"/>
      <c r="H20" s="58">
        <v>1</v>
      </c>
      <c r="I20" s="69">
        <f t="shared" si="1"/>
        <v>9.0909090909090912E-2</v>
      </c>
      <c r="J20" s="40"/>
      <c r="K20" s="58">
        <v>1</v>
      </c>
      <c r="L20" s="69">
        <f t="shared" si="2"/>
        <v>9.0909090909090912E-2</v>
      </c>
      <c r="M20" s="40"/>
      <c r="N20" s="58">
        <v>1</v>
      </c>
      <c r="O20" s="69">
        <f t="shared" si="3"/>
        <v>9.0909090909090912E-2</v>
      </c>
      <c r="P20" s="40"/>
      <c r="Q20" s="58">
        <v>1</v>
      </c>
      <c r="R20" s="69">
        <f t="shared" si="4"/>
        <v>9.0909090909090912E-2</v>
      </c>
      <c r="S20" s="40"/>
      <c r="T20" s="58">
        <v>1</v>
      </c>
      <c r="U20" s="69">
        <f t="shared" si="5"/>
        <v>9.0909090909090912E-2</v>
      </c>
      <c r="V20" s="40"/>
      <c r="W20" s="58">
        <v>1</v>
      </c>
      <c r="X20" s="69">
        <f t="shared" si="6"/>
        <v>9.0909090909090912E-2</v>
      </c>
      <c r="Y20" s="40"/>
      <c r="Z20" s="58">
        <v>1</v>
      </c>
      <c r="AA20" s="69">
        <f t="shared" si="7"/>
        <v>9.0909090909090912E-2</v>
      </c>
      <c r="AB20" s="40"/>
      <c r="AC20" s="58">
        <v>1</v>
      </c>
      <c r="AD20" s="69">
        <f t="shared" si="8"/>
        <v>9.0909090909090912E-2</v>
      </c>
      <c r="AE20" s="40"/>
      <c r="AF20" s="58">
        <v>1</v>
      </c>
      <c r="AG20" s="69">
        <f t="shared" si="9"/>
        <v>9.0909090909090912E-2</v>
      </c>
      <c r="AH20" s="40"/>
      <c r="AI20" s="58">
        <v>1</v>
      </c>
      <c r="AJ20" s="69">
        <f t="shared" si="10"/>
        <v>9.0909090909090912E-2</v>
      </c>
      <c r="AK20" s="40"/>
      <c r="AL20" s="58">
        <v>1</v>
      </c>
      <c r="AM20" s="69">
        <f t="shared" si="11"/>
        <v>9.0909090909090912E-2</v>
      </c>
      <c r="AN20" s="40"/>
      <c r="AO20" s="40"/>
      <c r="AP20" s="64">
        <f t="shared" si="13"/>
        <v>12</v>
      </c>
      <c r="AQ20" s="66">
        <f t="shared" si="12"/>
        <v>9.0909090909090912E-2</v>
      </c>
      <c r="AR20" s="40"/>
      <c r="AS20" s="40"/>
      <c r="AT20" s="40"/>
      <c r="AU20" s="41"/>
      <c r="AV20" s="41"/>
      <c r="AW20" s="41"/>
      <c r="AX20" s="41"/>
      <c r="AY20" s="41"/>
      <c r="AZ20" s="41"/>
      <c r="BA20" s="41"/>
      <c r="BB20" s="41"/>
      <c r="BC20" s="41"/>
    </row>
    <row r="21" spans="2:69">
      <c r="B21" s="93">
        <v>7680</v>
      </c>
      <c r="C21" s="94" t="s">
        <v>75</v>
      </c>
      <c r="D21" s="2"/>
      <c r="E21" s="61">
        <v>1</v>
      </c>
      <c r="F21" s="69">
        <f t="shared" si="0"/>
        <v>9.0909090909090912E-2</v>
      </c>
      <c r="G21" s="2"/>
      <c r="H21" s="58">
        <v>1</v>
      </c>
      <c r="I21" s="69">
        <f t="shared" si="1"/>
        <v>9.0909090909090912E-2</v>
      </c>
      <c r="J21" s="40"/>
      <c r="K21" s="58">
        <v>1</v>
      </c>
      <c r="L21" s="69">
        <f t="shared" si="2"/>
        <v>9.0909090909090912E-2</v>
      </c>
      <c r="M21" s="40"/>
      <c r="N21" s="58">
        <v>1</v>
      </c>
      <c r="O21" s="69">
        <f t="shared" si="3"/>
        <v>9.0909090909090912E-2</v>
      </c>
      <c r="P21" s="40"/>
      <c r="Q21" s="58">
        <v>1</v>
      </c>
      <c r="R21" s="69">
        <f t="shared" si="4"/>
        <v>9.0909090909090912E-2</v>
      </c>
      <c r="S21" s="40"/>
      <c r="T21" s="58">
        <v>1</v>
      </c>
      <c r="U21" s="69">
        <f t="shared" si="5"/>
        <v>9.0909090909090912E-2</v>
      </c>
      <c r="V21" s="40"/>
      <c r="W21" s="58">
        <v>1</v>
      </c>
      <c r="X21" s="69">
        <f t="shared" si="6"/>
        <v>9.0909090909090912E-2</v>
      </c>
      <c r="Y21" s="40"/>
      <c r="Z21" s="58">
        <v>1</v>
      </c>
      <c r="AA21" s="69">
        <f t="shared" si="7"/>
        <v>9.0909090909090912E-2</v>
      </c>
      <c r="AB21" s="40"/>
      <c r="AC21" s="58">
        <v>1</v>
      </c>
      <c r="AD21" s="69">
        <f t="shared" si="8"/>
        <v>9.0909090909090912E-2</v>
      </c>
      <c r="AE21" s="40"/>
      <c r="AF21" s="58">
        <v>1</v>
      </c>
      <c r="AG21" s="69">
        <f t="shared" si="9"/>
        <v>9.0909090909090912E-2</v>
      </c>
      <c r="AH21" s="40"/>
      <c r="AI21" s="58">
        <v>1</v>
      </c>
      <c r="AJ21" s="69">
        <f t="shared" si="10"/>
        <v>9.0909090909090912E-2</v>
      </c>
      <c r="AK21" s="40"/>
      <c r="AL21" s="58">
        <v>1</v>
      </c>
      <c r="AM21" s="69">
        <f t="shared" si="11"/>
        <v>9.0909090909090912E-2</v>
      </c>
      <c r="AN21" s="40"/>
      <c r="AO21" s="40"/>
      <c r="AP21" s="64">
        <f t="shared" si="13"/>
        <v>12</v>
      </c>
      <c r="AQ21" s="66">
        <f t="shared" si="12"/>
        <v>9.0909090909090912E-2</v>
      </c>
      <c r="AR21" s="40"/>
      <c r="AS21" s="40"/>
      <c r="AT21" s="40"/>
      <c r="AU21" s="41"/>
      <c r="AV21" s="41"/>
      <c r="AW21" s="41"/>
      <c r="AX21" s="41"/>
      <c r="AY21" s="41"/>
      <c r="AZ21" s="41"/>
      <c r="BA21" s="41"/>
      <c r="BB21" s="41"/>
      <c r="BC21" s="41"/>
    </row>
    <row r="22" spans="2:69">
      <c r="B22" s="93">
        <v>7690</v>
      </c>
      <c r="C22" s="94" t="s">
        <v>76</v>
      </c>
      <c r="D22" s="2"/>
      <c r="E22" s="61">
        <v>1</v>
      </c>
      <c r="F22" s="69">
        <f t="shared" si="0"/>
        <v>9.0909090909090912E-2</v>
      </c>
      <c r="G22" s="2"/>
      <c r="H22" s="58">
        <v>1</v>
      </c>
      <c r="I22" s="69">
        <f t="shared" si="1"/>
        <v>9.0909090909090912E-2</v>
      </c>
      <c r="J22" s="40"/>
      <c r="K22" s="58">
        <v>1</v>
      </c>
      <c r="L22" s="69">
        <f t="shared" si="2"/>
        <v>9.0909090909090912E-2</v>
      </c>
      <c r="M22" s="40"/>
      <c r="N22" s="58">
        <v>1</v>
      </c>
      <c r="O22" s="69">
        <f t="shared" si="3"/>
        <v>9.0909090909090912E-2</v>
      </c>
      <c r="P22" s="40"/>
      <c r="Q22" s="58">
        <v>1</v>
      </c>
      <c r="R22" s="69">
        <f t="shared" si="4"/>
        <v>9.0909090909090912E-2</v>
      </c>
      <c r="S22" s="40"/>
      <c r="T22" s="58">
        <v>1</v>
      </c>
      <c r="U22" s="69">
        <f t="shared" si="5"/>
        <v>9.0909090909090912E-2</v>
      </c>
      <c r="V22" s="40"/>
      <c r="W22" s="58">
        <v>1</v>
      </c>
      <c r="X22" s="69">
        <f t="shared" si="6"/>
        <v>9.0909090909090912E-2</v>
      </c>
      <c r="Y22" s="40"/>
      <c r="Z22" s="58">
        <v>1</v>
      </c>
      <c r="AA22" s="69">
        <f t="shared" si="7"/>
        <v>9.0909090909090912E-2</v>
      </c>
      <c r="AB22" s="40"/>
      <c r="AC22" s="58">
        <v>1</v>
      </c>
      <c r="AD22" s="69">
        <f t="shared" si="8"/>
        <v>9.0909090909090912E-2</v>
      </c>
      <c r="AE22" s="40"/>
      <c r="AF22" s="58">
        <v>1</v>
      </c>
      <c r="AG22" s="69">
        <f t="shared" si="9"/>
        <v>9.0909090909090912E-2</v>
      </c>
      <c r="AH22" s="40"/>
      <c r="AI22" s="58">
        <v>1</v>
      </c>
      <c r="AJ22" s="69">
        <f t="shared" si="10"/>
        <v>9.0909090909090912E-2</v>
      </c>
      <c r="AK22" s="40"/>
      <c r="AL22" s="58">
        <v>1</v>
      </c>
      <c r="AM22" s="69">
        <f t="shared" si="11"/>
        <v>9.0909090909090912E-2</v>
      </c>
      <c r="AN22" s="40"/>
      <c r="AO22" s="40"/>
      <c r="AP22" s="64">
        <f t="shared" si="13"/>
        <v>12</v>
      </c>
      <c r="AQ22" s="66">
        <f t="shared" si="12"/>
        <v>9.0909090909090912E-2</v>
      </c>
      <c r="AR22" s="40"/>
      <c r="AS22" s="40"/>
      <c r="AT22" s="40"/>
      <c r="AU22" s="41"/>
      <c r="AV22" s="41"/>
      <c r="AW22" s="41"/>
      <c r="AX22" s="41"/>
      <c r="AY22" s="41"/>
      <c r="AZ22" s="41"/>
      <c r="BA22" s="41"/>
      <c r="BB22" s="41"/>
      <c r="BC22" s="41"/>
    </row>
    <row r="23" spans="2:69">
      <c r="B23" s="93">
        <v>7699</v>
      </c>
      <c r="C23" s="94" t="s">
        <v>77</v>
      </c>
      <c r="D23" s="2"/>
      <c r="E23" s="61">
        <v>1</v>
      </c>
      <c r="F23" s="69">
        <f t="shared" si="0"/>
        <v>9.0909090909090912E-2</v>
      </c>
      <c r="G23" s="2"/>
      <c r="H23" s="58">
        <v>1</v>
      </c>
      <c r="I23" s="69">
        <f t="shared" si="1"/>
        <v>9.0909090909090912E-2</v>
      </c>
      <c r="J23" s="40"/>
      <c r="K23" s="58">
        <v>1</v>
      </c>
      <c r="L23" s="69">
        <f t="shared" si="2"/>
        <v>9.0909090909090912E-2</v>
      </c>
      <c r="M23" s="40"/>
      <c r="N23" s="58">
        <v>1</v>
      </c>
      <c r="O23" s="69">
        <f t="shared" si="3"/>
        <v>9.0909090909090912E-2</v>
      </c>
      <c r="P23" s="40"/>
      <c r="Q23" s="58">
        <v>1</v>
      </c>
      <c r="R23" s="69">
        <f t="shared" si="4"/>
        <v>9.0909090909090912E-2</v>
      </c>
      <c r="S23" s="40"/>
      <c r="T23" s="58">
        <v>1</v>
      </c>
      <c r="U23" s="69">
        <f t="shared" si="5"/>
        <v>9.0909090909090912E-2</v>
      </c>
      <c r="V23" s="40"/>
      <c r="W23" s="58">
        <v>1</v>
      </c>
      <c r="X23" s="69">
        <f t="shared" si="6"/>
        <v>9.0909090909090912E-2</v>
      </c>
      <c r="Y23" s="40"/>
      <c r="Z23" s="58">
        <v>1</v>
      </c>
      <c r="AA23" s="69">
        <f t="shared" si="7"/>
        <v>9.0909090909090912E-2</v>
      </c>
      <c r="AB23" s="40"/>
      <c r="AC23" s="58">
        <v>1</v>
      </c>
      <c r="AD23" s="69">
        <f t="shared" si="8"/>
        <v>9.0909090909090912E-2</v>
      </c>
      <c r="AE23" s="40"/>
      <c r="AF23" s="58">
        <v>1</v>
      </c>
      <c r="AG23" s="69">
        <f t="shared" si="9"/>
        <v>9.0909090909090912E-2</v>
      </c>
      <c r="AH23" s="40"/>
      <c r="AI23" s="58">
        <v>1</v>
      </c>
      <c r="AJ23" s="69">
        <f t="shared" si="10"/>
        <v>9.0909090909090912E-2</v>
      </c>
      <c r="AK23" s="40"/>
      <c r="AL23" s="58">
        <v>1</v>
      </c>
      <c r="AM23" s="69">
        <f t="shared" si="11"/>
        <v>9.0909090909090912E-2</v>
      </c>
      <c r="AN23" s="40"/>
      <c r="AO23" s="40"/>
      <c r="AP23" s="64">
        <f t="shared" si="13"/>
        <v>12</v>
      </c>
      <c r="AQ23" s="66">
        <f t="shared" si="12"/>
        <v>9.0909090909090912E-2</v>
      </c>
      <c r="AR23" s="40"/>
      <c r="AS23" s="40"/>
      <c r="AT23" s="40"/>
      <c r="AU23" s="41"/>
      <c r="AV23" s="41"/>
      <c r="AW23" s="41"/>
      <c r="AX23" s="41"/>
      <c r="AY23" s="41"/>
      <c r="AZ23" s="41"/>
      <c r="BA23" s="41"/>
      <c r="BB23" s="41"/>
      <c r="BC23" s="41"/>
    </row>
    <row r="24" spans="2:69" ht="13" thickBot="1">
      <c r="B24" s="85" t="s">
        <v>0</v>
      </c>
      <c r="C24" s="86"/>
      <c r="D24" s="2"/>
      <c r="E24" s="87" t="s">
        <v>0</v>
      </c>
      <c r="F24" s="88" t="s">
        <v>0</v>
      </c>
      <c r="G24" s="2"/>
      <c r="H24" s="87" t="s">
        <v>0</v>
      </c>
      <c r="I24" s="88" t="s">
        <v>0</v>
      </c>
      <c r="J24" s="2"/>
      <c r="K24" s="87" t="s">
        <v>0</v>
      </c>
      <c r="L24" s="88" t="s">
        <v>0</v>
      </c>
      <c r="M24" s="2"/>
      <c r="N24" s="87" t="s">
        <v>0</v>
      </c>
      <c r="O24" s="88" t="s">
        <v>0</v>
      </c>
      <c r="P24" s="2"/>
      <c r="Q24" s="87" t="s">
        <v>0</v>
      </c>
      <c r="R24" s="88" t="s">
        <v>0</v>
      </c>
      <c r="S24" s="89"/>
      <c r="T24" s="87" t="s">
        <v>0</v>
      </c>
      <c r="U24" s="88" t="s">
        <v>0</v>
      </c>
      <c r="V24" s="2"/>
      <c r="W24" s="87" t="s">
        <v>0</v>
      </c>
      <c r="X24" s="88" t="s">
        <v>0</v>
      </c>
      <c r="Y24" s="2"/>
      <c r="Z24" s="87" t="s">
        <v>0</v>
      </c>
      <c r="AA24" s="88" t="s">
        <v>0</v>
      </c>
      <c r="AB24" s="2"/>
      <c r="AC24" s="87" t="s">
        <v>0</v>
      </c>
      <c r="AD24" s="88" t="s">
        <v>0</v>
      </c>
      <c r="AE24" s="2"/>
      <c r="AF24" s="87" t="s">
        <v>0</v>
      </c>
      <c r="AG24" s="88" t="str">
        <f>+AD24</f>
        <v xml:space="preserve"> </v>
      </c>
      <c r="AH24" s="2"/>
      <c r="AI24" s="87" t="s">
        <v>0</v>
      </c>
      <c r="AJ24" s="88" t="str">
        <f>+AG24</f>
        <v xml:space="preserve"> </v>
      </c>
      <c r="AK24" s="2"/>
      <c r="AL24" s="87" t="s">
        <v>0</v>
      </c>
      <c r="AM24" s="88" t="str">
        <f>+AJ24</f>
        <v xml:space="preserve"> </v>
      </c>
      <c r="AN24" s="2"/>
      <c r="AO24" s="2"/>
      <c r="AP24" s="64" t="s">
        <v>0</v>
      </c>
      <c r="AQ24" s="90" t="s">
        <v>0</v>
      </c>
      <c r="AR24" s="2"/>
      <c r="AS24" s="2"/>
      <c r="AT24" s="2"/>
    </row>
    <row r="25" spans="2:69" ht="14" thickTop="1" thickBot="1">
      <c r="B25" s="44">
        <v>7600</v>
      </c>
      <c r="C25" s="45" t="s">
        <v>78</v>
      </c>
      <c r="D25" s="46"/>
      <c r="E25" s="60">
        <f>SUM(E13:E23)</f>
        <v>11</v>
      </c>
      <c r="F25" s="47">
        <f>SUM(F13:F23)</f>
        <v>1.0000000000000002</v>
      </c>
      <c r="G25" s="46"/>
      <c r="H25" s="60">
        <f>SUM(H13:H23)</f>
        <v>11</v>
      </c>
      <c r="I25" s="47">
        <f>SUM(I13:I23)</f>
        <v>1.0000000000000002</v>
      </c>
      <c r="J25" s="46"/>
      <c r="K25" s="60">
        <f>SUM(K13:K23)</f>
        <v>11</v>
      </c>
      <c r="L25" s="47">
        <f>SUM(L13:L23)</f>
        <v>1.0000000000000002</v>
      </c>
      <c r="M25" s="46"/>
      <c r="N25" s="60">
        <f>SUM(N13:N23)</f>
        <v>11</v>
      </c>
      <c r="O25" s="47">
        <f>SUM(O13:O23)</f>
        <v>1.0000000000000002</v>
      </c>
      <c r="P25" s="46"/>
      <c r="Q25" s="60">
        <f>SUM(Q13:Q23)</f>
        <v>11</v>
      </c>
      <c r="R25" s="47">
        <f>SUM(R13:R23)</f>
        <v>1.0000000000000002</v>
      </c>
      <c r="S25" s="46"/>
      <c r="T25" s="60">
        <f>SUM(T13:T23)</f>
        <v>11</v>
      </c>
      <c r="U25" s="47">
        <f>SUM(U13:U23)</f>
        <v>1.0000000000000002</v>
      </c>
      <c r="V25" s="46"/>
      <c r="W25" s="60">
        <f>SUM(W13:W23)</f>
        <v>11</v>
      </c>
      <c r="X25" s="47">
        <f>SUM(X13:X23)</f>
        <v>1.0000000000000002</v>
      </c>
      <c r="Y25" s="46"/>
      <c r="Z25" s="60">
        <f>SUM(Z13:Z23)</f>
        <v>11</v>
      </c>
      <c r="AA25" s="47">
        <f>SUM(AA13:AA23)</f>
        <v>1.0000000000000002</v>
      </c>
      <c r="AB25" s="46"/>
      <c r="AC25" s="60">
        <f>SUM(AC13:AC23)</f>
        <v>11</v>
      </c>
      <c r="AD25" s="47">
        <f>SUM(AD13:AD23)</f>
        <v>1.0000000000000002</v>
      </c>
      <c r="AE25" s="46"/>
      <c r="AF25" s="60">
        <f>SUM(AF13:AF23)</f>
        <v>11</v>
      </c>
      <c r="AG25" s="47">
        <f>SUM(AG13:AG23)</f>
        <v>1.0000000000000002</v>
      </c>
      <c r="AH25" s="46"/>
      <c r="AI25" s="60">
        <f>SUM(AI13:AI23)</f>
        <v>11</v>
      </c>
      <c r="AJ25" s="47">
        <f>SUM(AJ13:AJ23)</f>
        <v>1.0000000000000002</v>
      </c>
      <c r="AK25" s="46"/>
      <c r="AL25" s="60">
        <f>SUM(AL13:AL23)</f>
        <v>11</v>
      </c>
      <c r="AM25" s="47">
        <f>SUM(AM13:AM23)</f>
        <v>1.0000000000000002</v>
      </c>
      <c r="AN25" s="46"/>
      <c r="AO25" s="46"/>
      <c r="AP25" s="60">
        <f>SUM(AP13:AP23)</f>
        <v>132</v>
      </c>
      <c r="AQ25" s="47">
        <f>SUM(AQ13:AQ23)</f>
        <v>1.0000000000000002</v>
      </c>
      <c r="AR25" s="46"/>
      <c r="AS25" s="46"/>
      <c r="AT25" s="46"/>
      <c r="AU25" s="27"/>
    </row>
    <row r="26" spans="2:69" ht="13" thickTop="1">
      <c r="D26"/>
      <c r="G26"/>
      <c r="J26"/>
      <c r="L26" s="67"/>
      <c r="M26"/>
      <c r="O26" s="67"/>
      <c r="P26"/>
      <c r="R26" s="67"/>
      <c r="S26"/>
      <c r="U26" s="67"/>
      <c r="V26"/>
      <c r="X26" s="67"/>
      <c r="Y26"/>
      <c r="AA26" s="67"/>
      <c r="AB26"/>
      <c r="AD26" s="67"/>
      <c r="AE26"/>
      <c r="AG26" s="67"/>
      <c r="AH26"/>
      <c r="AJ26" s="67"/>
      <c r="AK26"/>
      <c r="AM26" s="67"/>
      <c r="AN26"/>
      <c r="AO26"/>
      <c r="AQ26" s="67"/>
      <c r="AR26"/>
    </row>
    <row r="27" spans="2:69">
      <c r="D27"/>
      <c r="G27"/>
      <c r="J27"/>
      <c r="M27"/>
      <c r="P27"/>
      <c r="R27" s="67"/>
      <c r="S27"/>
      <c r="U27" s="67"/>
      <c r="V27"/>
      <c r="X27" s="67"/>
      <c r="Y27"/>
      <c r="AB27"/>
      <c r="AD27" s="67"/>
      <c r="AE27"/>
      <c r="AG27" s="67"/>
      <c r="AH27"/>
      <c r="AJ27" s="67"/>
      <c r="AK27"/>
      <c r="AM27" s="67"/>
      <c r="AN27"/>
      <c r="AO27"/>
      <c r="AR27"/>
    </row>
    <row r="28" spans="2:69">
      <c r="D28"/>
      <c r="G28"/>
      <c r="J28"/>
      <c r="M28"/>
      <c r="P28"/>
      <c r="S28"/>
      <c r="U28" s="67"/>
      <c r="V28"/>
      <c r="Y28"/>
      <c r="AB28"/>
      <c r="AE28"/>
      <c r="AG28" s="67"/>
      <c r="AH28"/>
      <c r="AJ28" s="67"/>
      <c r="AK28"/>
      <c r="AM28" s="67"/>
      <c r="AN28"/>
      <c r="AO28"/>
      <c r="AR28"/>
    </row>
    <row r="29" spans="2:69">
      <c r="C29" t="s">
        <v>0</v>
      </c>
      <c r="D29"/>
      <c r="E29" t="s">
        <v>0</v>
      </c>
      <c r="G29" t="s">
        <v>0</v>
      </c>
      <c r="H29" t="s">
        <v>0</v>
      </c>
      <c r="J29"/>
      <c r="M29"/>
      <c r="P29"/>
      <c r="S29"/>
      <c r="U29" s="67"/>
      <c r="V29"/>
      <c r="Y29"/>
      <c r="AB29"/>
      <c r="AE29"/>
      <c r="AG29" s="67"/>
      <c r="AH29"/>
      <c r="AJ29" s="67"/>
      <c r="AK29"/>
      <c r="AM29" s="67"/>
      <c r="AN29"/>
      <c r="AO29"/>
      <c r="AR29"/>
    </row>
    <row r="30" spans="2:69">
      <c r="D30"/>
      <c r="G30"/>
      <c r="H30" t="s">
        <v>0</v>
      </c>
      <c r="J30"/>
      <c r="M30"/>
      <c r="P30"/>
      <c r="S30"/>
      <c r="V30"/>
      <c r="Y30"/>
      <c r="AB30"/>
      <c r="AE30"/>
      <c r="AG30" s="67"/>
      <c r="AH30"/>
      <c r="AJ30" s="67"/>
      <c r="AK30"/>
      <c r="AM30" s="67"/>
      <c r="AN30"/>
      <c r="AO30"/>
      <c r="AR30"/>
    </row>
    <row r="31" spans="2:69">
      <c r="D31"/>
      <c r="G31"/>
      <c r="H31" t="s">
        <v>0</v>
      </c>
      <c r="J31"/>
      <c r="M31"/>
      <c r="P31"/>
      <c r="S31"/>
      <c r="V31"/>
      <c r="Y31"/>
      <c r="AB31"/>
      <c r="AE31"/>
      <c r="AH31"/>
      <c r="AK31"/>
      <c r="AM31" s="67"/>
      <c r="AN31"/>
      <c r="AO31"/>
      <c r="AR31"/>
    </row>
    <row r="32" spans="2:69">
      <c r="D32"/>
      <c r="G32"/>
      <c r="H32" t="s">
        <v>0</v>
      </c>
      <c r="J32"/>
      <c r="M32"/>
      <c r="P32"/>
      <c r="S32"/>
      <c r="V32"/>
      <c r="Y32"/>
      <c r="AB32"/>
      <c r="AE32"/>
      <c r="AH32"/>
      <c r="AK32"/>
      <c r="AN32"/>
      <c r="AO32"/>
      <c r="AR32"/>
      <c r="BB32" s="7"/>
      <c r="BC32" s="7"/>
      <c r="BD32" s="7"/>
      <c r="BE32" s="7"/>
      <c r="BF32" s="7"/>
      <c r="BG32" s="7"/>
      <c r="BH32" s="7"/>
      <c r="BI32" s="7"/>
      <c r="BJ32" s="7"/>
      <c r="BK32" s="7"/>
      <c r="BL32" s="7"/>
      <c r="BM32" s="7"/>
      <c r="BN32" s="7"/>
      <c r="BO32" s="7"/>
      <c r="BP32" s="7"/>
      <c r="BQ32" s="7"/>
    </row>
    <row r="33" spans="2:46">
      <c r="D33"/>
      <c r="G33"/>
      <c r="H33" t="s">
        <v>0</v>
      </c>
      <c r="J33"/>
      <c r="M33"/>
      <c r="P33"/>
      <c r="S33"/>
      <c r="V33"/>
      <c r="Y33"/>
      <c r="AB33"/>
      <c r="AE33"/>
      <c r="AH33"/>
      <c r="AK33"/>
      <c r="AN33"/>
      <c r="AO33"/>
      <c r="AR33"/>
    </row>
    <row r="34" spans="2:46">
      <c r="D34"/>
      <c r="G34"/>
      <c r="H34" t="s">
        <v>0</v>
      </c>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D43"/>
      <c r="G43"/>
      <c r="J43"/>
      <c r="M43"/>
      <c r="P43"/>
      <c r="S43"/>
      <c r="V43"/>
      <c r="Y43"/>
      <c r="AB43"/>
      <c r="AE43"/>
      <c r="AH43"/>
      <c r="AK43"/>
      <c r="AN43"/>
      <c r="AO43"/>
      <c r="AR43"/>
    </row>
    <row r="44" spans="2:46">
      <c r="B44" s="48"/>
      <c r="C44" s="48"/>
      <c r="D44" s="2"/>
      <c r="E44" s="48"/>
      <c r="F44" s="48"/>
      <c r="G44" s="2"/>
      <c r="H44" s="49"/>
      <c r="I44" s="48"/>
      <c r="J44" s="2"/>
      <c r="K44" s="48"/>
      <c r="L44" s="48"/>
      <c r="M44" s="2"/>
      <c r="N44" s="48"/>
      <c r="O44" s="48"/>
      <c r="P44" s="2"/>
      <c r="Q44" s="48"/>
      <c r="R44" s="48"/>
      <c r="S44" s="2"/>
      <c r="T44" s="48"/>
      <c r="U44" s="48"/>
      <c r="V44" s="2"/>
      <c r="W44" s="48"/>
      <c r="X44" s="48"/>
      <c r="Y44" s="2"/>
      <c r="Z44" s="48"/>
      <c r="AA44" s="48"/>
      <c r="AB44" s="2"/>
      <c r="AC44" s="48"/>
      <c r="AD44" s="48"/>
      <c r="AE44" s="2"/>
      <c r="AF44" s="48"/>
      <c r="AG44" s="48"/>
      <c r="AH44" s="2"/>
      <c r="AI44" s="48"/>
      <c r="AJ44" s="48"/>
      <c r="AK44" s="2"/>
      <c r="AL44" s="48"/>
      <c r="AM44" s="48"/>
      <c r="AN44" s="2"/>
      <c r="AO44" s="2"/>
      <c r="AP44" s="48"/>
      <c r="AQ44" s="48"/>
      <c r="AR44" s="2"/>
      <c r="AS44" s="48"/>
      <c r="AT44"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A1:BQ42"/>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6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1:56" ht="13" thickBot="1">
      <c r="A1" t="s">
        <v>0</v>
      </c>
    </row>
    <row r="2" spans="1:56" ht="13" thickTop="1">
      <c r="B2" s="364" t="str">
        <f>+'Total des coûts d''exploitation'!B2:C2</f>
        <v>Restaurant Le 755 cuisine_monde</v>
      </c>
      <c r="C2" s="365"/>
      <c r="AR2" s="2"/>
      <c r="AS2" s="2"/>
      <c r="AT2" s="2"/>
    </row>
    <row r="3" spans="1:56">
      <c r="B3" s="366" t="str">
        <f>+'Total des coûts d''exploitation'!B3:C3</f>
        <v>Budget d’exploitation pour l’année 2017</v>
      </c>
      <c r="C3" s="367"/>
      <c r="AR3" s="2"/>
      <c r="AS3" s="2"/>
      <c r="AT3" s="2"/>
    </row>
    <row r="4" spans="1:56" ht="13" thickBot="1">
      <c r="B4" s="368" t="str">
        <f>+'Total des coûts d''exploitation'!B4:C4</f>
        <v>Calendrier du 1er janvier 2017 au 31 décembre 2017</v>
      </c>
      <c r="C4" s="369"/>
      <c r="AR4" s="2"/>
      <c r="AS4" s="2"/>
      <c r="AT4" s="2"/>
    </row>
    <row r="5" spans="1:56" ht="14" thickTop="1" thickBot="1">
      <c r="D5"/>
      <c r="AR5" s="2"/>
      <c r="AS5" s="2"/>
      <c r="AT5" s="2"/>
    </row>
    <row r="6" spans="1:56" ht="13" thickTop="1">
      <c r="B6" s="3"/>
      <c r="C6" s="4" t="str">
        <f>+'Total des coûts d''exploitation'!C6</f>
        <v>Nombre de places</v>
      </c>
      <c r="D6"/>
      <c r="E6" s="5" t="str">
        <f>+'Total des coûts d''exploitation'!E6</f>
        <v>Coût / place / jour</v>
      </c>
      <c r="F6" s="6">
        <f>+E23/$C$7/31</f>
        <v>2.9032258064516127E-3</v>
      </c>
      <c r="G6" s="7"/>
      <c r="H6" s="5" t="str">
        <f>+E6</f>
        <v>Coût / place / jour</v>
      </c>
      <c r="I6" s="6">
        <f>+H23/$C$7/28</f>
        <v>3.2142857142857142E-3</v>
      </c>
      <c r="J6" s="7"/>
      <c r="K6" s="5" t="str">
        <f>+H6</f>
        <v>Coût / place / jour</v>
      </c>
      <c r="L6" s="6">
        <f>+K23/$C$7/31</f>
        <v>2.9032258064516127E-3</v>
      </c>
      <c r="M6" s="7"/>
      <c r="N6" s="5" t="str">
        <f>+K6</f>
        <v>Coût / place / jour</v>
      </c>
      <c r="O6" s="6">
        <f>+N23/$C$7/30</f>
        <v>3.0000000000000001E-3</v>
      </c>
      <c r="P6" s="8"/>
      <c r="Q6" s="5" t="str">
        <f>+N6</f>
        <v>Coût / place / jour</v>
      </c>
      <c r="R6" s="6">
        <f>+Q23/$C$7/31</f>
        <v>2.9032258064516127E-3</v>
      </c>
      <c r="S6" s="8"/>
      <c r="T6" s="5" t="str">
        <f>+Q6</f>
        <v>Coût / place / jour</v>
      </c>
      <c r="U6" s="6">
        <f>+T23/$C$7/30</f>
        <v>3.0000000000000001E-3</v>
      </c>
      <c r="V6" s="7"/>
      <c r="W6" s="5" t="str">
        <f>+T6</f>
        <v>Coût / place / jour</v>
      </c>
      <c r="X6" s="6">
        <f>+W23/$C$7/31</f>
        <v>2.9032258064516127E-3</v>
      </c>
      <c r="Y6" s="7"/>
      <c r="Z6" s="5" t="str">
        <f>+W6</f>
        <v>Coût / place / jour</v>
      </c>
      <c r="AA6" s="6">
        <f>+Z23/$C$7/31</f>
        <v>2.9032258064516127E-3</v>
      </c>
      <c r="AB6" s="7"/>
      <c r="AC6" s="5" t="str">
        <f>+Z6</f>
        <v>Coût / place / jour</v>
      </c>
      <c r="AD6" s="6">
        <f>+AC23/$C$7/30</f>
        <v>3.0000000000000001E-3</v>
      </c>
      <c r="AE6" s="7"/>
      <c r="AF6" s="5" t="str">
        <f>+AC6</f>
        <v>Coût / place / jour</v>
      </c>
      <c r="AG6" s="6">
        <f>+AF23/$C$7/31</f>
        <v>2.9032258064516127E-3</v>
      </c>
      <c r="AH6" s="7"/>
      <c r="AI6" s="5" t="str">
        <f>+AF6</f>
        <v>Coût / place / jour</v>
      </c>
      <c r="AJ6" s="6">
        <f>+AI23/$C$7/30</f>
        <v>3.0000000000000001E-3</v>
      </c>
      <c r="AK6" s="9"/>
      <c r="AL6" s="5" t="str">
        <f>+AI6</f>
        <v>Coût / place / jour</v>
      </c>
      <c r="AM6" s="6">
        <f>+AL23/$C$7/31</f>
        <v>2.9032258064516127E-3</v>
      </c>
      <c r="AN6" s="7"/>
      <c r="AO6" s="7"/>
      <c r="AP6" s="10" t="str">
        <f>+AL6</f>
        <v>Coût / place / jour</v>
      </c>
      <c r="AQ6" s="11">
        <f>+AP23/$C$7/365</f>
        <v>2.9589041095890414E-3</v>
      </c>
      <c r="AR6" s="2"/>
      <c r="AS6" s="2"/>
      <c r="AT6" s="2"/>
    </row>
    <row r="7" spans="1:56">
      <c r="B7" s="12"/>
      <c r="C7" s="13">
        <f>+'Total des coûts d''exploitation'!C7</f>
        <v>100</v>
      </c>
      <c r="D7"/>
      <c r="E7" s="18">
        <f>+E23/$AP23</f>
        <v>8.3333333333333329E-2</v>
      </c>
      <c r="F7" s="14"/>
      <c r="G7"/>
      <c r="H7" s="18">
        <f>+H23/$AP23</f>
        <v>8.3333333333333329E-2</v>
      </c>
      <c r="I7" s="14"/>
      <c r="J7"/>
      <c r="K7" s="18">
        <f>+K23/$AP23</f>
        <v>8.3333333333333329E-2</v>
      </c>
      <c r="L7" s="19"/>
      <c r="M7"/>
      <c r="N7" s="18">
        <f>+N23/$AP23</f>
        <v>8.3333333333333329E-2</v>
      </c>
      <c r="O7" s="19"/>
      <c r="P7" s="15"/>
      <c r="Q7" s="18">
        <f>+Q23/$AP23</f>
        <v>8.3333333333333329E-2</v>
      </c>
      <c r="R7" s="19"/>
      <c r="S7" s="15"/>
      <c r="T7" s="18">
        <f>+T23/$AP23</f>
        <v>8.3333333333333329E-2</v>
      </c>
      <c r="U7" s="19"/>
      <c r="V7"/>
      <c r="W7" s="18">
        <f>+W23/$AP23</f>
        <v>8.3333333333333329E-2</v>
      </c>
      <c r="X7" s="19"/>
      <c r="Y7"/>
      <c r="Z7" s="18">
        <f>+Z23/$AP23</f>
        <v>8.3333333333333329E-2</v>
      </c>
      <c r="AA7" s="19"/>
      <c r="AB7"/>
      <c r="AC7" s="18">
        <f>+AC23/$AP23</f>
        <v>8.3333333333333329E-2</v>
      </c>
      <c r="AD7" s="19"/>
      <c r="AE7"/>
      <c r="AF7" s="18">
        <f>+AF23/$AP23</f>
        <v>8.3333333333333329E-2</v>
      </c>
      <c r="AG7" s="19"/>
      <c r="AH7"/>
      <c r="AI7" s="18">
        <f>+AI23/$AP23</f>
        <v>8.3333333333333329E-2</v>
      </c>
      <c r="AJ7" s="19"/>
      <c r="AK7" s="16"/>
      <c r="AL7" s="18">
        <f>+AL23/$AP23</f>
        <v>8.3333333333333329E-2</v>
      </c>
      <c r="AM7" s="19"/>
      <c r="AN7"/>
      <c r="AO7"/>
      <c r="AP7" s="24">
        <f>+AP23/$AP23</f>
        <v>1</v>
      </c>
      <c r="AQ7" s="17" t="str">
        <f>+'Total des coûts d''exploitation'!AQ7</f>
        <v>365 jours</v>
      </c>
      <c r="AR7" s="2"/>
      <c r="AS7" s="2"/>
      <c r="AT7" s="2"/>
    </row>
    <row r="8" spans="1: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1:56" ht="13" thickBot="1">
      <c r="B9" s="50"/>
      <c r="C9" s="51">
        <f>AP23/$C$7</f>
        <v>1.08</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74"/>
      <c r="AT9" s="75"/>
      <c r="AU9" s="76"/>
      <c r="AV9" s="76"/>
      <c r="AW9" s="76"/>
      <c r="AX9" s="76"/>
      <c r="AY9" s="76"/>
      <c r="AZ9" s="76"/>
    </row>
    <row r="10" spans="1:56" ht="14" thickTop="1" thickBot="1">
      <c r="D10" s="27"/>
      <c r="G10" s="28"/>
      <c r="J10" s="28"/>
      <c r="M10" s="28"/>
      <c r="P10" s="29"/>
      <c r="S10" s="29"/>
      <c r="V10" s="28"/>
      <c r="Y10" s="30"/>
      <c r="AB10" s="28"/>
      <c r="AE10" s="28"/>
      <c r="AH10" s="28"/>
      <c r="AK10" s="31"/>
      <c r="AN10" s="28"/>
      <c r="AO10" s="28"/>
      <c r="AR10" s="32"/>
      <c r="AS10" s="32"/>
      <c r="AT10" s="32"/>
    </row>
    <row r="11" spans="1:56" ht="13" thickTop="1">
      <c r="B11" s="53"/>
      <c r="C11" s="54" t="str">
        <f>+'État des Résultats'!C31</f>
        <v xml:space="preserve">Services publics </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1: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1:56">
      <c r="B13" s="83">
        <v>7705</v>
      </c>
      <c r="C13" s="34" t="s">
        <v>79</v>
      </c>
      <c r="D13" s="2"/>
      <c r="E13" s="61">
        <v>1</v>
      </c>
      <c r="F13" s="68">
        <f t="shared" ref="F13:F21" si="0">E13/E$23</f>
        <v>0.1111111111111111</v>
      </c>
      <c r="G13" s="2"/>
      <c r="H13" s="58">
        <v>1</v>
      </c>
      <c r="I13" s="68">
        <f t="shared" ref="I13:I21" si="1">H13/H$23</f>
        <v>0.1111111111111111</v>
      </c>
      <c r="J13" s="40"/>
      <c r="K13" s="58">
        <v>1</v>
      </c>
      <c r="L13" s="68">
        <f t="shared" ref="L13:L21" si="2">K13/K$23</f>
        <v>0.1111111111111111</v>
      </c>
      <c r="M13" s="40"/>
      <c r="N13" s="58">
        <v>1</v>
      </c>
      <c r="O13" s="68">
        <f t="shared" ref="O13:O21" si="3">N13/N$23</f>
        <v>0.1111111111111111</v>
      </c>
      <c r="P13" s="40"/>
      <c r="Q13" s="58">
        <v>1</v>
      </c>
      <c r="R13" s="68">
        <f t="shared" ref="R13:R21" si="4">Q13/Q$23</f>
        <v>0.1111111111111111</v>
      </c>
      <c r="S13" s="40"/>
      <c r="T13" s="58">
        <v>1</v>
      </c>
      <c r="U13" s="68">
        <f t="shared" ref="U13:U21" si="5">T13/T$23</f>
        <v>0.1111111111111111</v>
      </c>
      <c r="V13" s="40"/>
      <c r="W13" s="58">
        <v>1</v>
      </c>
      <c r="X13" s="68">
        <f t="shared" ref="X13:X21" si="6">W13/W$23</f>
        <v>0.1111111111111111</v>
      </c>
      <c r="Y13" s="40"/>
      <c r="Z13" s="58">
        <v>1</v>
      </c>
      <c r="AA13" s="68">
        <f t="shared" ref="AA13:AA21" si="7">Z13/Z$23</f>
        <v>0.1111111111111111</v>
      </c>
      <c r="AB13" s="40"/>
      <c r="AC13" s="58">
        <v>1</v>
      </c>
      <c r="AD13" s="68">
        <f t="shared" ref="AD13:AD21" si="8">AC13/AC$23</f>
        <v>0.1111111111111111</v>
      </c>
      <c r="AE13" s="40"/>
      <c r="AF13" s="58">
        <v>1</v>
      </c>
      <c r="AG13" s="68">
        <f t="shared" ref="AG13:AG21" si="9">AF13/AF$23</f>
        <v>0.1111111111111111</v>
      </c>
      <c r="AH13" s="40"/>
      <c r="AI13" s="58">
        <v>1</v>
      </c>
      <c r="AJ13" s="68">
        <f t="shared" ref="AJ13:AJ21" si="10">AI13/AI$23</f>
        <v>0.1111111111111111</v>
      </c>
      <c r="AK13" s="40"/>
      <c r="AL13" s="58">
        <v>1</v>
      </c>
      <c r="AM13" s="68">
        <f t="shared" ref="AM13:AM21" si="11">AL13/AL$23</f>
        <v>0.1111111111111111</v>
      </c>
      <c r="AN13" s="40"/>
      <c r="AO13" s="40"/>
      <c r="AP13" s="64">
        <f>SUM(+$AL13+$AI13+$AF13+$AC13+$Z13+$W13+$T13+$Q13+$N13+$K13+$H13+$E13)</f>
        <v>12</v>
      </c>
      <c r="AQ13" s="65">
        <f t="shared" ref="AQ13:AQ21" si="12">AP13/AP$23</f>
        <v>0.1111111111111111</v>
      </c>
      <c r="AR13" s="40"/>
      <c r="AS13" s="40"/>
      <c r="AT13" s="40"/>
      <c r="AU13" s="41"/>
      <c r="AV13" s="41"/>
      <c r="AW13" s="41"/>
      <c r="AX13" s="41"/>
      <c r="AY13" s="41"/>
      <c r="AZ13" s="41"/>
      <c r="BA13" s="41"/>
      <c r="BB13" s="41"/>
      <c r="BC13" s="41"/>
    </row>
    <row r="14" spans="1:56">
      <c r="B14" s="83">
        <v>7710</v>
      </c>
      <c r="C14" s="34" t="s">
        <v>80</v>
      </c>
      <c r="D14" s="2"/>
      <c r="E14" s="62">
        <v>1</v>
      </c>
      <c r="F14" s="69">
        <f t="shared" si="0"/>
        <v>0.1111111111111111</v>
      </c>
      <c r="G14" s="2"/>
      <c r="H14" s="59">
        <v>1</v>
      </c>
      <c r="I14" s="69">
        <f t="shared" si="1"/>
        <v>0.1111111111111111</v>
      </c>
      <c r="J14" s="40"/>
      <c r="K14" s="59">
        <v>1</v>
      </c>
      <c r="L14" s="69">
        <f t="shared" si="2"/>
        <v>0.1111111111111111</v>
      </c>
      <c r="M14" s="40"/>
      <c r="N14" s="59">
        <v>1</v>
      </c>
      <c r="O14" s="69">
        <f t="shared" si="3"/>
        <v>0.1111111111111111</v>
      </c>
      <c r="P14" s="40"/>
      <c r="Q14" s="59">
        <v>1</v>
      </c>
      <c r="R14" s="69">
        <f t="shared" si="4"/>
        <v>0.1111111111111111</v>
      </c>
      <c r="S14" s="40"/>
      <c r="T14" s="59">
        <v>1</v>
      </c>
      <c r="U14" s="69">
        <f t="shared" si="5"/>
        <v>0.1111111111111111</v>
      </c>
      <c r="V14" s="40"/>
      <c r="W14" s="59">
        <v>1</v>
      </c>
      <c r="X14" s="69">
        <f t="shared" si="6"/>
        <v>0.1111111111111111</v>
      </c>
      <c r="Y14" s="40"/>
      <c r="Z14" s="59">
        <v>1</v>
      </c>
      <c r="AA14" s="69">
        <f t="shared" si="7"/>
        <v>0.1111111111111111</v>
      </c>
      <c r="AB14" s="40"/>
      <c r="AC14" s="59">
        <v>1</v>
      </c>
      <c r="AD14" s="69">
        <f t="shared" si="8"/>
        <v>0.1111111111111111</v>
      </c>
      <c r="AE14" s="40"/>
      <c r="AF14" s="59">
        <v>1</v>
      </c>
      <c r="AG14" s="69">
        <f t="shared" si="9"/>
        <v>0.1111111111111111</v>
      </c>
      <c r="AH14" s="40"/>
      <c r="AI14" s="59">
        <v>1</v>
      </c>
      <c r="AJ14" s="69">
        <f t="shared" si="10"/>
        <v>0.1111111111111111</v>
      </c>
      <c r="AK14" s="40"/>
      <c r="AL14" s="59">
        <v>1</v>
      </c>
      <c r="AM14" s="69">
        <f t="shared" si="11"/>
        <v>0.1111111111111111</v>
      </c>
      <c r="AN14" s="40"/>
      <c r="AO14" s="40"/>
      <c r="AP14" s="64">
        <f>SUM(+$AL14+$AI14+$AF14+$AC14+$Z14+$W14+$T14+$Q14+$N14+$K14+$H14+$E14)</f>
        <v>12</v>
      </c>
      <c r="AQ14" s="66">
        <f t="shared" si="12"/>
        <v>0.1111111111111111</v>
      </c>
      <c r="AR14" s="40"/>
      <c r="AS14" s="40"/>
      <c r="AT14" s="40"/>
      <c r="AU14" s="41"/>
      <c r="AV14" s="41"/>
      <c r="AW14" s="41"/>
      <c r="AX14" s="41"/>
      <c r="AY14" s="41"/>
      <c r="AZ14" s="41"/>
      <c r="BA14" s="41"/>
      <c r="BB14" s="41"/>
      <c r="BC14" s="41"/>
    </row>
    <row r="15" spans="1:56">
      <c r="B15" s="83">
        <v>7715</v>
      </c>
      <c r="C15" s="34" t="s">
        <v>81</v>
      </c>
      <c r="D15" s="2"/>
      <c r="E15" s="61">
        <v>1</v>
      </c>
      <c r="F15" s="69">
        <f t="shared" si="0"/>
        <v>0.1111111111111111</v>
      </c>
      <c r="G15" s="42" t="s">
        <v>0</v>
      </c>
      <c r="H15" s="58">
        <v>1</v>
      </c>
      <c r="I15" s="69">
        <f t="shared" si="1"/>
        <v>0.1111111111111111</v>
      </c>
      <c r="J15" s="40"/>
      <c r="K15" s="58">
        <v>1</v>
      </c>
      <c r="L15" s="69">
        <f t="shared" si="2"/>
        <v>0.1111111111111111</v>
      </c>
      <c r="M15" s="40"/>
      <c r="N15" s="58">
        <v>1</v>
      </c>
      <c r="O15" s="69">
        <f t="shared" si="3"/>
        <v>0.1111111111111111</v>
      </c>
      <c r="P15" s="40"/>
      <c r="Q15" s="58">
        <v>1</v>
      </c>
      <c r="R15" s="69">
        <f t="shared" si="4"/>
        <v>0.1111111111111111</v>
      </c>
      <c r="S15" s="40"/>
      <c r="T15" s="58">
        <v>1</v>
      </c>
      <c r="U15" s="69">
        <f t="shared" si="5"/>
        <v>0.1111111111111111</v>
      </c>
      <c r="V15" s="40"/>
      <c r="W15" s="58">
        <v>1</v>
      </c>
      <c r="X15" s="69">
        <f t="shared" si="6"/>
        <v>0.1111111111111111</v>
      </c>
      <c r="Y15" s="40"/>
      <c r="Z15" s="58">
        <v>1</v>
      </c>
      <c r="AA15" s="69">
        <f t="shared" si="7"/>
        <v>0.1111111111111111</v>
      </c>
      <c r="AB15" s="40"/>
      <c r="AC15" s="58">
        <v>1</v>
      </c>
      <c r="AD15" s="69">
        <f t="shared" si="8"/>
        <v>0.1111111111111111</v>
      </c>
      <c r="AE15" s="40"/>
      <c r="AF15" s="58">
        <v>1</v>
      </c>
      <c r="AG15" s="69">
        <f t="shared" si="9"/>
        <v>0.1111111111111111</v>
      </c>
      <c r="AH15" s="40"/>
      <c r="AI15" s="58">
        <v>1</v>
      </c>
      <c r="AJ15" s="69">
        <f t="shared" si="10"/>
        <v>0.1111111111111111</v>
      </c>
      <c r="AK15" s="40"/>
      <c r="AL15" s="58">
        <v>1</v>
      </c>
      <c r="AM15" s="69">
        <f t="shared" si="11"/>
        <v>0.1111111111111111</v>
      </c>
      <c r="AN15" s="40"/>
      <c r="AO15" s="40"/>
      <c r="AP15" s="64">
        <f t="shared" ref="AP15:AP21" si="13">SUM(+$AL15+$AI15+$AF15+$AC15+$Z15+$W15+$T15+$Q15+$N15+$K15+$H15+$E15)</f>
        <v>12</v>
      </c>
      <c r="AQ15" s="66">
        <f t="shared" si="12"/>
        <v>0.1111111111111111</v>
      </c>
      <c r="AR15" s="40"/>
      <c r="AS15" s="40"/>
      <c r="AT15" s="40"/>
      <c r="AU15" s="41"/>
      <c r="AV15" s="41"/>
      <c r="AW15" s="41"/>
      <c r="AX15" s="41"/>
      <c r="AY15" s="41"/>
      <c r="AZ15" s="41"/>
      <c r="BA15" s="41"/>
      <c r="BB15" s="41"/>
      <c r="BC15" s="41"/>
    </row>
    <row r="16" spans="1:56">
      <c r="B16" s="83">
        <v>7720</v>
      </c>
      <c r="C16" s="34" t="s">
        <v>82</v>
      </c>
      <c r="D16" s="2"/>
      <c r="E16" s="61">
        <v>1</v>
      </c>
      <c r="F16" s="69">
        <f t="shared" si="0"/>
        <v>0.1111111111111111</v>
      </c>
      <c r="G16" s="2"/>
      <c r="H16" s="58">
        <v>1</v>
      </c>
      <c r="I16" s="69">
        <f t="shared" si="1"/>
        <v>0.1111111111111111</v>
      </c>
      <c r="J16" s="40"/>
      <c r="K16" s="58">
        <v>1</v>
      </c>
      <c r="L16" s="69">
        <f t="shared" si="2"/>
        <v>0.1111111111111111</v>
      </c>
      <c r="M16" s="40"/>
      <c r="N16" s="58">
        <v>1</v>
      </c>
      <c r="O16" s="69">
        <f t="shared" si="3"/>
        <v>0.1111111111111111</v>
      </c>
      <c r="P16" s="40"/>
      <c r="Q16" s="58">
        <v>1</v>
      </c>
      <c r="R16" s="69">
        <f t="shared" si="4"/>
        <v>0.1111111111111111</v>
      </c>
      <c r="S16" s="40"/>
      <c r="T16" s="58">
        <v>1</v>
      </c>
      <c r="U16" s="69">
        <f t="shared" si="5"/>
        <v>0.1111111111111111</v>
      </c>
      <c r="V16" s="40"/>
      <c r="W16" s="58">
        <v>1</v>
      </c>
      <c r="X16" s="69">
        <f t="shared" si="6"/>
        <v>0.1111111111111111</v>
      </c>
      <c r="Y16" s="40"/>
      <c r="Z16" s="58">
        <v>1</v>
      </c>
      <c r="AA16" s="69">
        <f t="shared" si="7"/>
        <v>0.1111111111111111</v>
      </c>
      <c r="AB16" s="40"/>
      <c r="AC16" s="58">
        <v>1</v>
      </c>
      <c r="AD16" s="69">
        <f t="shared" si="8"/>
        <v>0.1111111111111111</v>
      </c>
      <c r="AE16" s="40"/>
      <c r="AF16" s="58">
        <v>1</v>
      </c>
      <c r="AG16" s="69">
        <f t="shared" si="9"/>
        <v>0.1111111111111111</v>
      </c>
      <c r="AH16" s="40"/>
      <c r="AI16" s="58">
        <v>1</v>
      </c>
      <c r="AJ16" s="69">
        <f t="shared" si="10"/>
        <v>0.1111111111111111</v>
      </c>
      <c r="AK16" s="40"/>
      <c r="AL16" s="58">
        <v>1</v>
      </c>
      <c r="AM16" s="69">
        <f t="shared" si="11"/>
        <v>0.1111111111111111</v>
      </c>
      <c r="AN16" s="40"/>
      <c r="AO16" s="40"/>
      <c r="AP16" s="64">
        <f t="shared" si="13"/>
        <v>12</v>
      </c>
      <c r="AQ16" s="66">
        <f t="shared" si="12"/>
        <v>0.1111111111111111</v>
      </c>
      <c r="AR16" s="40"/>
      <c r="AS16" s="40"/>
      <c r="AT16" s="40"/>
      <c r="AU16" s="41"/>
      <c r="AV16" s="41"/>
      <c r="AW16" s="41"/>
      <c r="AX16" s="41"/>
      <c r="AY16" s="41"/>
      <c r="AZ16" s="41"/>
      <c r="BA16" s="41"/>
      <c r="BB16" s="41"/>
      <c r="BC16" s="41"/>
    </row>
    <row r="17" spans="2:69">
      <c r="B17" s="83">
        <v>7725</v>
      </c>
      <c r="C17" s="34" t="s">
        <v>83</v>
      </c>
      <c r="D17" s="2"/>
      <c r="E17" s="61">
        <v>1</v>
      </c>
      <c r="F17" s="69">
        <f t="shared" si="0"/>
        <v>0.1111111111111111</v>
      </c>
      <c r="G17" s="2"/>
      <c r="H17" s="58">
        <v>1</v>
      </c>
      <c r="I17" s="69">
        <f t="shared" si="1"/>
        <v>0.1111111111111111</v>
      </c>
      <c r="J17" s="40"/>
      <c r="K17" s="58">
        <v>1</v>
      </c>
      <c r="L17" s="69">
        <f t="shared" si="2"/>
        <v>0.1111111111111111</v>
      </c>
      <c r="M17" s="40"/>
      <c r="N17" s="58">
        <v>1</v>
      </c>
      <c r="O17" s="69">
        <f t="shared" si="3"/>
        <v>0.1111111111111111</v>
      </c>
      <c r="P17" s="40"/>
      <c r="Q17" s="58">
        <v>1</v>
      </c>
      <c r="R17" s="69">
        <f t="shared" si="4"/>
        <v>0.1111111111111111</v>
      </c>
      <c r="S17" s="40"/>
      <c r="T17" s="58">
        <v>1</v>
      </c>
      <c r="U17" s="69">
        <f t="shared" si="5"/>
        <v>0.1111111111111111</v>
      </c>
      <c r="V17" s="40"/>
      <c r="W17" s="58">
        <v>1</v>
      </c>
      <c r="X17" s="69">
        <f t="shared" si="6"/>
        <v>0.1111111111111111</v>
      </c>
      <c r="Y17" s="40"/>
      <c r="Z17" s="58">
        <v>1</v>
      </c>
      <c r="AA17" s="69">
        <f t="shared" si="7"/>
        <v>0.1111111111111111</v>
      </c>
      <c r="AB17" s="40"/>
      <c r="AC17" s="58">
        <v>1</v>
      </c>
      <c r="AD17" s="69">
        <f t="shared" si="8"/>
        <v>0.1111111111111111</v>
      </c>
      <c r="AE17" s="40"/>
      <c r="AF17" s="58">
        <v>1</v>
      </c>
      <c r="AG17" s="69">
        <f t="shared" si="9"/>
        <v>0.1111111111111111</v>
      </c>
      <c r="AH17" s="40"/>
      <c r="AI17" s="58">
        <v>1</v>
      </c>
      <c r="AJ17" s="69">
        <f t="shared" si="10"/>
        <v>0.1111111111111111</v>
      </c>
      <c r="AK17" s="40"/>
      <c r="AL17" s="58">
        <v>1</v>
      </c>
      <c r="AM17" s="69">
        <f t="shared" si="11"/>
        <v>0.1111111111111111</v>
      </c>
      <c r="AN17" s="40"/>
      <c r="AO17" s="40"/>
      <c r="AP17" s="64">
        <f t="shared" si="13"/>
        <v>12</v>
      </c>
      <c r="AQ17" s="66">
        <f t="shared" si="12"/>
        <v>0.1111111111111111</v>
      </c>
      <c r="AR17" s="40"/>
      <c r="AS17" s="40"/>
      <c r="AT17" s="40"/>
      <c r="AU17" s="41"/>
      <c r="AV17" s="41"/>
      <c r="AW17" s="41"/>
      <c r="AX17" s="41"/>
      <c r="AY17" s="41"/>
      <c r="AZ17" s="41"/>
      <c r="BA17" s="41"/>
      <c r="BB17" s="41"/>
      <c r="BC17" s="41"/>
    </row>
    <row r="18" spans="2:69">
      <c r="B18" s="83">
        <v>7730</v>
      </c>
      <c r="C18" s="34" t="s">
        <v>84</v>
      </c>
      <c r="D18" s="2"/>
      <c r="E18" s="61">
        <v>1</v>
      </c>
      <c r="F18" s="69">
        <f t="shared" si="0"/>
        <v>0.1111111111111111</v>
      </c>
      <c r="G18" s="2"/>
      <c r="H18" s="58">
        <v>1</v>
      </c>
      <c r="I18" s="69">
        <f t="shared" si="1"/>
        <v>0.1111111111111111</v>
      </c>
      <c r="J18" s="40"/>
      <c r="K18" s="58">
        <v>1</v>
      </c>
      <c r="L18" s="69">
        <f t="shared" si="2"/>
        <v>0.1111111111111111</v>
      </c>
      <c r="M18" s="40"/>
      <c r="N18" s="58">
        <v>1</v>
      </c>
      <c r="O18" s="69">
        <f t="shared" si="3"/>
        <v>0.1111111111111111</v>
      </c>
      <c r="P18" s="40"/>
      <c r="Q18" s="58">
        <v>1</v>
      </c>
      <c r="R18" s="69">
        <f t="shared" si="4"/>
        <v>0.1111111111111111</v>
      </c>
      <c r="S18" s="40"/>
      <c r="T18" s="58">
        <v>1</v>
      </c>
      <c r="U18" s="69">
        <f t="shared" si="5"/>
        <v>0.1111111111111111</v>
      </c>
      <c r="V18" s="40"/>
      <c r="W18" s="58">
        <v>1</v>
      </c>
      <c r="X18" s="69">
        <f t="shared" si="6"/>
        <v>0.1111111111111111</v>
      </c>
      <c r="Y18" s="40"/>
      <c r="Z18" s="58">
        <v>1</v>
      </c>
      <c r="AA18" s="69">
        <f t="shared" si="7"/>
        <v>0.1111111111111111</v>
      </c>
      <c r="AB18" s="40"/>
      <c r="AC18" s="58">
        <v>1</v>
      </c>
      <c r="AD18" s="69">
        <f t="shared" si="8"/>
        <v>0.1111111111111111</v>
      </c>
      <c r="AE18" s="40"/>
      <c r="AF18" s="58">
        <v>1</v>
      </c>
      <c r="AG18" s="69">
        <f t="shared" si="9"/>
        <v>0.1111111111111111</v>
      </c>
      <c r="AH18" s="40"/>
      <c r="AI18" s="58">
        <v>1</v>
      </c>
      <c r="AJ18" s="69">
        <f t="shared" si="10"/>
        <v>0.1111111111111111</v>
      </c>
      <c r="AK18" s="40"/>
      <c r="AL18" s="58">
        <v>1</v>
      </c>
      <c r="AM18" s="69">
        <f t="shared" si="11"/>
        <v>0.1111111111111111</v>
      </c>
      <c r="AN18" s="40"/>
      <c r="AO18" s="40"/>
      <c r="AP18" s="64">
        <f t="shared" si="13"/>
        <v>12</v>
      </c>
      <c r="AQ18" s="66">
        <f t="shared" si="12"/>
        <v>0.1111111111111111</v>
      </c>
      <c r="AR18" s="40"/>
      <c r="AS18" s="43"/>
      <c r="AT18" s="40"/>
      <c r="AU18" s="41"/>
      <c r="AV18" s="41"/>
      <c r="AW18" s="41"/>
      <c r="AX18" s="41"/>
      <c r="AY18" s="41"/>
      <c r="AZ18" s="41"/>
      <c r="BA18" s="41"/>
      <c r="BB18" s="41"/>
      <c r="BC18" s="41"/>
    </row>
    <row r="19" spans="2:69">
      <c r="B19" s="83">
        <v>7790</v>
      </c>
      <c r="C19" s="34" t="s">
        <v>85</v>
      </c>
      <c r="D19" s="2"/>
      <c r="E19" s="61">
        <v>1</v>
      </c>
      <c r="F19" s="69">
        <f t="shared" si="0"/>
        <v>0.1111111111111111</v>
      </c>
      <c r="G19" s="2"/>
      <c r="H19" s="58">
        <v>1</v>
      </c>
      <c r="I19" s="69">
        <f t="shared" si="1"/>
        <v>0.1111111111111111</v>
      </c>
      <c r="J19" s="40"/>
      <c r="K19" s="58">
        <v>1</v>
      </c>
      <c r="L19" s="69">
        <f t="shared" si="2"/>
        <v>0.1111111111111111</v>
      </c>
      <c r="M19" s="40"/>
      <c r="N19" s="58">
        <v>1</v>
      </c>
      <c r="O19" s="69">
        <f t="shared" si="3"/>
        <v>0.1111111111111111</v>
      </c>
      <c r="P19" s="40"/>
      <c r="Q19" s="58">
        <v>1</v>
      </c>
      <c r="R19" s="69">
        <f t="shared" si="4"/>
        <v>0.1111111111111111</v>
      </c>
      <c r="S19" s="40"/>
      <c r="T19" s="58">
        <v>1</v>
      </c>
      <c r="U19" s="69">
        <f t="shared" si="5"/>
        <v>0.1111111111111111</v>
      </c>
      <c r="V19" s="40"/>
      <c r="W19" s="58">
        <v>1</v>
      </c>
      <c r="X19" s="69">
        <f t="shared" si="6"/>
        <v>0.1111111111111111</v>
      </c>
      <c r="Y19" s="40"/>
      <c r="Z19" s="58">
        <v>1</v>
      </c>
      <c r="AA19" s="69">
        <f t="shared" si="7"/>
        <v>0.1111111111111111</v>
      </c>
      <c r="AB19" s="40"/>
      <c r="AC19" s="58">
        <v>1</v>
      </c>
      <c r="AD19" s="69">
        <f t="shared" si="8"/>
        <v>0.1111111111111111</v>
      </c>
      <c r="AE19" s="40"/>
      <c r="AF19" s="58">
        <v>1</v>
      </c>
      <c r="AG19" s="69">
        <f t="shared" si="9"/>
        <v>0.1111111111111111</v>
      </c>
      <c r="AH19" s="40"/>
      <c r="AI19" s="58">
        <v>1</v>
      </c>
      <c r="AJ19" s="69">
        <f t="shared" si="10"/>
        <v>0.1111111111111111</v>
      </c>
      <c r="AK19" s="40"/>
      <c r="AL19" s="58">
        <v>1</v>
      </c>
      <c r="AM19" s="69">
        <f t="shared" si="11"/>
        <v>0.1111111111111111</v>
      </c>
      <c r="AN19" s="40"/>
      <c r="AO19" s="40"/>
      <c r="AP19" s="64">
        <f t="shared" si="13"/>
        <v>12</v>
      </c>
      <c r="AQ19" s="66">
        <f t="shared" si="12"/>
        <v>0.1111111111111111</v>
      </c>
      <c r="AR19" s="40"/>
      <c r="AS19" s="40"/>
      <c r="AT19" s="40"/>
      <c r="AU19" s="41"/>
      <c r="AV19" s="41"/>
      <c r="AW19" s="41"/>
      <c r="AX19" s="41"/>
      <c r="AY19" s="41"/>
      <c r="AZ19" s="41"/>
      <c r="BA19" s="41"/>
      <c r="BB19" s="41"/>
      <c r="BC19" s="41"/>
    </row>
    <row r="20" spans="2:69">
      <c r="B20" s="83">
        <v>7795</v>
      </c>
      <c r="C20" s="34" t="s">
        <v>86</v>
      </c>
      <c r="D20" s="2"/>
      <c r="E20" s="61">
        <v>1</v>
      </c>
      <c r="F20" s="69">
        <f t="shared" si="0"/>
        <v>0.1111111111111111</v>
      </c>
      <c r="G20" s="2"/>
      <c r="H20" s="58">
        <v>1</v>
      </c>
      <c r="I20" s="69">
        <f t="shared" si="1"/>
        <v>0.1111111111111111</v>
      </c>
      <c r="J20" s="40"/>
      <c r="K20" s="58">
        <v>1</v>
      </c>
      <c r="L20" s="69">
        <f t="shared" si="2"/>
        <v>0.1111111111111111</v>
      </c>
      <c r="M20" s="40"/>
      <c r="N20" s="58">
        <v>1</v>
      </c>
      <c r="O20" s="69">
        <f t="shared" si="3"/>
        <v>0.1111111111111111</v>
      </c>
      <c r="P20" s="40"/>
      <c r="Q20" s="58">
        <v>1</v>
      </c>
      <c r="R20" s="69">
        <f t="shared" si="4"/>
        <v>0.1111111111111111</v>
      </c>
      <c r="S20" s="40"/>
      <c r="T20" s="58">
        <v>1</v>
      </c>
      <c r="U20" s="69">
        <f t="shared" si="5"/>
        <v>0.1111111111111111</v>
      </c>
      <c r="V20" s="40"/>
      <c r="W20" s="58">
        <v>1</v>
      </c>
      <c r="X20" s="69">
        <f t="shared" si="6"/>
        <v>0.1111111111111111</v>
      </c>
      <c r="Y20" s="40"/>
      <c r="Z20" s="58">
        <v>1</v>
      </c>
      <c r="AA20" s="69">
        <f t="shared" si="7"/>
        <v>0.1111111111111111</v>
      </c>
      <c r="AB20" s="40"/>
      <c r="AC20" s="58">
        <v>1</v>
      </c>
      <c r="AD20" s="69">
        <f t="shared" si="8"/>
        <v>0.1111111111111111</v>
      </c>
      <c r="AE20" s="40"/>
      <c r="AF20" s="58">
        <v>1</v>
      </c>
      <c r="AG20" s="69">
        <f t="shared" si="9"/>
        <v>0.1111111111111111</v>
      </c>
      <c r="AH20" s="40"/>
      <c r="AI20" s="58">
        <v>1</v>
      </c>
      <c r="AJ20" s="69">
        <f t="shared" si="10"/>
        <v>0.1111111111111111</v>
      </c>
      <c r="AK20" s="40"/>
      <c r="AL20" s="58">
        <v>1</v>
      </c>
      <c r="AM20" s="69">
        <f t="shared" si="11"/>
        <v>0.1111111111111111</v>
      </c>
      <c r="AN20" s="40"/>
      <c r="AO20" s="40"/>
      <c r="AP20" s="64">
        <f t="shared" si="13"/>
        <v>12</v>
      </c>
      <c r="AQ20" s="66">
        <f t="shared" si="12"/>
        <v>0.1111111111111111</v>
      </c>
      <c r="AR20" s="40"/>
      <c r="AS20" s="40"/>
      <c r="AT20" s="40"/>
      <c r="AU20" s="41"/>
      <c r="AV20" s="41"/>
      <c r="AW20" s="41"/>
      <c r="AX20" s="41"/>
      <c r="AY20" s="41"/>
      <c r="AZ20" s="41"/>
      <c r="BA20" s="41"/>
      <c r="BB20" s="41"/>
      <c r="BC20" s="41"/>
    </row>
    <row r="21" spans="2:69">
      <c r="B21" s="83">
        <v>7799</v>
      </c>
      <c r="C21" s="34" t="s">
        <v>87</v>
      </c>
      <c r="D21" s="2"/>
      <c r="E21" s="61">
        <v>1</v>
      </c>
      <c r="F21" s="69">
        <f t="shared" si="0"/>
        <v>0.1111111111111111</v>
      </c>
      <c r="G21" s="2"/>
      <c r="H21" s="58">
        <v>1</v>
      </c>
      <c r="I21" s="69">
        <f t="shared" si="1"/>
        <v>0.1111111111111111</v>
      </c>
      <c r="J21" s="40"/>
      <c r="K21" s="58">
        <v>1</v>
      </c>
      <c r="L21" s="69">
        <f t="shared" si="2"/>
        <v>0.1111111111111111</v>
      </c>
      <c r="M21" s="40"/>
      <c r="N21" s="58">
        <v>1</v>
      </c>
      <c r="O21" s="69">
        <f t="shared" si="3"/>
        <v>0.1111111111111111</v>
      </c>
      <c r="P21" s="40"/>
      <c r="Q21" s="58">
        <v>1</v>
      </c>
      <c r="R21" s="69">
        <f t="shared" si="4"/>
        <v>0.1111111111111111</v>
      </c>
      <c r="S21" s="40"/>
      <c r="T21" s="58">
        <v>1</v>
      </c>
      <c r="U21" s="69">
        <f t="shared" si="5"/>
        <v>0.1111111111111111</v>
      </c>
      <c r="V21" s="40"/>
      <c r="W21" s="58">
        <v>1</v>
      </c>
      <c r="X21" s="69">
        <f t="shared" si="6"/>
        <v>0.1111111111111111</v>
      </c>
      <c r="Y21" s="40"/>
      <c r="Z21" s="58">
        <v>1</v>
      </c>
      <c r="AA21" s="69">
        <f t="shared" si="7"/>
        <v>0.1111111111111111</v>
      </c>
      <c r="AB21" s="40"/>
      <c r="AC21" s="58">
        <v>1</v>
      </c>
      <c r="AD21" s="69">
        <f t="shared" si="8"/>
        <v>0.1111111111111111</v>
      </c>
      <c r="AE21" s="40"/>
      <c r="AF21" s="58">
        <v>1</v>
      </c>
      <c r="AG21" s="69">
        <f t="shared" si="9"/>
        <v>0.1111111111111111</v>
      </c>
      <c r="AH21" s="40"/>
      <c r="AI21" s="58">
        <v>1</v>
      </c>
      <c r="AJ21" s="69">
        <f t="shared" si="10"/>
        <v>0.1111111111111111</v>
      </c>
      <c r="AK21" s="40"/>
      <c r="AL21" s="58">
        <v>1</v>
      </c>
      <c r="AM21" s="69">
        <f t="shared" si="11"/>
        <v>0.1111111111111111</v>
      </c>
      <c r="AN21" s="40"/>
      <c r="AO21" s="40"/>
      <c r="AP21" s="64">
        <f t="shared" si="13"/>
        <v>12</v>
      </c>
      <c r="AQ21" s="66">
        <f t="shared" si="12"/>
        <v>0.1111111111111111</v>
      </c>
      <c r="AR21" s="40"/>
      <c r="AS21" s="40"/>
      <c r="AT21" s="40"/>
      <c r="AU21" s="41"/>
      <c r="AV21" s="41"/>
      <c r="AW21" s="41"/>
      <c r="AX21" s="41"/>
      <c r="AY21" s="41"/>
      <c r="AZ21" s="41"/>
      <c r="BA21" s="41"/>
      <c r="BB21" s="41"/>
      <c r="BC21" s="41"/>
    </row>
    <row r="22" spans="2:69" ht="13" thickBot="1">
      <c r="B22" s="38"/>
      <c r="C22" s="39"/>
      <c r="D22" s="2"/>
      <c r="E22" s="61"/>
      <c r="F22" s="77"/>
      <c r="G22" s="2"/>
      <c r="H22" s="58"/>
      <c r="I22" s="77"/>
      <c r="J22" s="2"/>
      <c r="K22" s="58"/>
      <c r="L22" s="77"/>
      <c r="M22" s="2"/>
      <c r="N22" s="58"/>
      <c r="O22" s="77"/>
      <c r="P22" s="2"/>
      <c r="Q22" s="58"/>
      <c r="R22" s="77"/>
      <c r="S22" s="2"/>
      <c r="T22" s="58"/>
      <c r="U22" s="77"/>
      <c r="V22" s="2"/>
      <c r="W22" s="58"/>
      <c r="X22" s="77"/>
      <c r="Y22" s="2"/>
      <c r="Z22" s="58"/>
      <c r="AA22" s="77"/>
      <c r="AB22" s="2"/>
      <c r="AC22" s="58"/>
      <c r="AD22" s="77"/>
      <c r="AE22" s="2"/>
      <c r="AF22" s="58"/>
      <c r="AG22" s="77"/>
      <c r="AH22" s="2"/>
      <c r="AI22" s="58"/>
      <c r="AJ22" s="77"/>
      <c r="AK22" s="2"/>
      <c r="AL22" s="58"/>
      <c r="AM22" s="77"/>
      <c r="AN22" s="2"/>
      <c r="AO22" s="2"/>
      <c r="AP22" s="64"/>
      <c r="AQ22" s="78"/>
      <c r="AR22" s="2"/>
      <c r="AS22" s="2"/>
      <c r="AT22" s="2"/>
    </row>
    <row r="23" spans="2:69" ht="14" thickTop="1" thickBot="1">
      <c r="B23" s="44">
        <v>7700</v>
      </c>
      <c r="C23" s="45" t="s">
        <v>123</v>
      </c>
      <c r="D23" s="46"/>
      <c r="E23" s="60">
        <f>SUM(E13:E21)</f>
        <v>9</v>
      </c>
      <c r="F23" s="47">
        <f>SUM(F13:F21)</f>
        <v>1.0000000000000002</v>
      </c>
      <c r="G23" s="46"/>
      <c r="H23" s="60">
        <f>SUM(H13:H21)</f>
        <v>9</v>
      </c>
      <c r="I23" s="47">
        <f>SUM(I13:I21)</f>
        <v>1.0000000000000002</v>
      </c>
      <c r="J23" s="46"/>
      <c r="K23" s="60">
        <f>SUM(K13:K21)</f>
        <v>9</v>
      </c>
      <c r="L23" s="47">
        <f>SUM(L13:L21)</f>
        <v>1.0000000000000002</v>
      </c>
      <c r="M23" s="46"/>
      <c r="N23" s="60">
        <f>SUM(N13:N21)</f>
        <v>9</v>
      </c>
      <c r="O23" s="47">
        <f>SUM(O13:O21)</f>
        <v>1.0000000000000002</v>
      </c>
      <c r="P23" s="46"/>
      <c r="Q23" s="60">
        <f>SUM(Q13:Q21)</f>
        <v>9</v>
      </c>
      <c r="R23" s="47">
        <f>SUM(R13:R21)</f>
        <v>1.0000000000000002</v>
      </c>
      <c r="S23" s="46"/>
      <c r="T23" s="60">
        <f>SUM(T13:T21)</f>
        <v>9</v>
      </c>
      <c r="U23" s="47">
        <f>SUM(U13:U21)</f>
        <v>1.0000000000000002</v>
      </c>
      <c r="V23" s="46"/>
      <c r="W23" s="60">
        <f>SUM(W13:W21)</f>
        <v>9</v>
      </c>
      <c r="X23" s="47">
        <f>SUM(X13:X21)</f>
        <v>1.0000000000000002</v>
      </c>
      <c r="Y23" s="46"/>
      <c r="Z23" s="60">
        <f>SUM(Z13:Z21)</f>
        <v>9</v>
      </c>
      <c r="AA23" s="47">
        <f>SUM(AA13:AA21)</f>
        <v>1.0000000000000002</v>
      </c>
      <c r="AB23" s="46"/>
      <c r="AC23" s="60">
        <f>SUM(AC13:AC21)</f>
        <v>9</v>
      </c>
      <c r="AD23" s="47">
        <f>SUM(AD13:AD21)</f>
        <v>1.0000000000000002</v>
      </c>
      <c r="AE23" s="46"/>
      <c r="AF23" s="60">
        <f>SUM(AF13:AF21)</f>
        <v>9</v>
      </c>
      <c r="AG23" s="47">
        <f>SUM(AG13:AG21)</f>
        <v>1.0000000000000002</v>
      </c>
      <c r="AH23" s="46"/>
      <c r="AI23" s="60">
        <f>SUM(AI13:AI21)</f>
        <v>9</v>
      </c>
      <c r="AJ23" s="47">
        <f>SUM(AJ13:AJ21)</f>
        <v>1.0000000000000002</v>
      </c>
      <c r="AK23" s="46"/>
      <c r="AL23" s="60">
        <f>SUM(AL13:AL21)</f>
        <v>9</v>
      </c>
      <c r="AM23" s="47">
        <f>SUM(AM13:AM21)</f>
        <v>1.0000000000000002</v>
      </c>
      <c r="AN23" s="46"/>
      <c r="AO23" s="46"/>
      <c r="AP23" s="60">
        <f>SUM(AP13:AP21)</f>
        <v>108</v>
      </c>
      <c r="AQ23" s="47">
        <f>SUM(AQ13:AQ21)</f>
        <v>1.0000000000000002</v>
      </c>
      <c r="AR23" s="46"/>
      <c r="AS23" s="46"/>
      <c r="AT23" s="46"/>
      <c r="AU23" s="27"/>
    </row>
    <row r="24" spans="2:69" ht="13" thickTop="1">
      <c r="D24"/>
      <c r="G24"/>
      <c r="J24"/>
      <c r="L24" s="67"/>
      <c r="M24"/>
      <c r="O24" s="67"/>
      <c r="P24"/>
      <c r="R24" s="67"/>
      <c r="S24"/>
      <c r="U24" s="67"/>
      <c r="V24"/>
      <c r="X24" s="67"/>
      <c r="Y24"/>
      <c r="AA24" s="67"/>
      <c r="AB24"/>
      <c r="AD24" s="67"/>
      <c r="AE24"/>
      <c r="AG24" s="67"/>
      <c r="AH24"/>
      <c r="AJ24" s="67"/>
      <c r="AK24"/>
      <c r="AM24" s="67"/>
      <c r="AN24"/>
      <c r="AO24"/>
      <c r="AQ24" s="67"/>
      <c r="AR24"/>
    </row>
    <row r="25" spans="2:69">
      <c r="D25"/>
      <c r="G25"/>
      <c r="J25"/>
      <c r="M25"/>
      <c r="P25"/>
      <c r="R25" s="67"/>
      <c r="S25"/>
      <c r="U25" s="67"/>
      <c r="V25"/>
      <c r="X25" s="67"/>
      <c r="Y25"/>
      <c r="AB25"/>
      <c r="AD25" s="67"/>
      <c r="AE25"/>
      <c r="AG25" s="67"/>
      <c r="AH25"/>
      <c r="AJ25" s="67"/>
      <c r="AK25"/>
      <c r="AM25" s="67"/>
      <c r="AN25"/>
      <c r="AO25"/>
      <c r="AR25"/>
    </row>
    <row r="26" spans="2:69">
      <c r="D26"/>
      <c r="G26"/>
      <c r="J26"/>
      <c r="M26"/>
      <c r="P26"/>
      <c r="S26"/>
      <c r="U26" s="67"/>
      <c r="V26"/>
      <c r="Y26"/>
      <c r="AB26"/>
      <c r="AE26"/>
      <c r="AG26" s="67"/>
      <c r="AH26"/>
      <c r="AJ26" s="67"/>
      <c r="AK26"/>
      <c r="AM26" s="67"/>
      <c r="AN26"/>
      <c r="AO26"/>
      <c r="AR26"/>
    </row>
    <row r="27" spans="2:69">
      <c r="C27" t="s">
        <v>0</v>
      </c>
      <c r="D27"/>
      <c r="E27" t="s">
        <v>0</v>
      </c>
      <c r="G27" t="s">
        <v>0</v>
      </c>
      <c r="H27" t="s">
        <v>0</v>
      </c>
      <c r="J27"/>
      <c r="M27"/>
      <c r="P27"/>
      <c r="S27"/>
      <c r="U27" s="67"/>
      <c r="V27"/>
      <c r="Y27"/>
      <c r="AB27"/>
      <c r="AE27"/>
      <c r="AG27" s="67"/>
      <c r="AH27"/>
      <c r="AJ27" s="67"/>
      <c r="AK27"/>
      <c r="AM27" s="67"/>
      <c r="AN27"/>
      <c r="AO27"/>
      <c r="AR27"/>
    </row>
    <row r="28" spans="2:69">
      <c r="D28"/>
      <c r="G28"/>
      <c r="H28" t="s">
        <v>0</v>
      </c>
      <c r="J28"/>
      <c r="M28"/>
      <c r="P28"/>
      <c r="S28"/>
      <c r="V28"/>
      <c r="Y28"/>
      <c r="AB28"/>
      <c r="AE28"/>
      <c r="AG28" s="67"/>
      <c r="AH28"/>
      <c r="AJ28" s="67"/>
      <c r="AK28"/>
      <c r="AM28" s="67"/>
      <c r="AN28"/>
      <c r="AO28"/>
      <c r="AR28"/>
    </row>
    <row r="29" spans="2:69">
      <c r="D29"/>
      <c r="G29"/>
      <c r="H29" t="s">
        <v>0</v>
      </c>
      <c r="J29"/>
      <c r="M29"/>
      <c r="P29"/>
      <c r="S29"/>
      <c r="V29"/>
      <c r="Y29"/>
      <c r="AB29"/>
      <c r="AE29"/>
      <c r="AH29"/>
      <c r="AK29"/>
      <c r="AM29" s="67"/>
      <c r="AN29"/>
      <c r="AO29"/>
      <c r="AR29"/>
    </row>
    <row r="30" spans="2:69">
      <c r="D30"/>
      <c r="G30"/>
      <c r="H30" t="s">
        <v>0</v>
      </c>
      <c r="J30"/>
      <c r="M30"/>
      <c r="P30"/>
      <c r="S30"/>
      <c r="V30"/>
      <c r="Y30"/>
      <c r="AB30"/>
      <c r="AE30"/>
      <c r="AH30"/>
      <c r="AK30"/>
      <c r="AN30"/>
      <c r="AO30"/>
      <c r="AR30"/>
      <c r="BB30" s="7"/>
      <c r="BC30" s="7"/>
      <c r="BD30" s="7"/>
      <c r="BE30" s="7"/>
      <c r="BF30" s="7"/>
      <c r="BG30" s="7"/>
      <c r="BH30" s="7"/>
      <c r="BI30" s="7"/>
      <c r="BJ30" s="7"/>
      <c r="BK30" s="7"/>
      <c r="BL30" s="7"/>
      <c r="BM30" s="7"/>
      <c r="BN30" s="7"/>
      <c r="BO30" s="7"/>
      <c r="BP30" s="7"/>
      <c r="BQ30" s="7"/>
    </row>
    <row r="31" spans="2:69">
      <c r="D31"/>
      <c r="G31"/>
      <c r="H31" t="s">
        <v>0</v>
      </c>
      <c r="J31"/>
      <c r="M31"/>
      <c r="P31"/>
      <c r="S31"/>
      <c r="V31"/>
      <c r="Y31"/>
      <c r="AB31"/>
      <c r="AE31"/>
      <c r="AH31"/>
      <c r="AK31"/>
      <c r="AN31"/>
      <c r="AO31"/>
      <c r="AR31"/>
    </row>
    <row r="32" spans="2:69">
      <c r="D32"/>
      <c r="G32"/>
      <c r="H32" t="s">
        <v>0</v>
      </c>
      <c r="J32"/>
      <c r="M32"/>
      <c r="P32"/>
      <c r="S32"/>
      <c r="V32"/>
      <c r="Y32"/>
      <c r="AB32"/>
      <c r="AE32"/>
      <c r="AH32"/>
      <c r="AK32"/>
      <c r="AN32"/>
      <c r="AO32"/>
      <c r="AR32"/>
    </row>
    <row r="33" spans="2:46">
      <c r="D33"/>
      <c r="G33"/>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B42" s="48"/>
      <c r="C42" s="48"/>
      <c r="D42" s="2"/>
      <c r="E42" s="48"/>
      <c r="F42" s="48"/>
      <c r="G42" s="2"/>
      <c r="H42" s="49"/>
      <c r="I42" s="48"/>
      <c r="J42" s="2"/>
      <c r="K42" s="48"/>
      <c r="L42" s="48"/>
      <c r="M42" s="2"/>
      <c r="N42" s="48"/>
      <c r="O42" s="48"/>
      <c r="P42" s="2"/>
      <c r="Q42" s="48"/>
      <c r="R42" s="48"/>
      <c r="S42" s="2"/>
      <c r="T42" s="48"/>
      <c r="U42" s="48"/>
      <c r="V42" s="2"/>
      <c r="W42" s="48"/>
      <c r="X42" s="48"/>
      <c r="Y42" s="2"/>
      <c r="Z42" s="48"/>
      <c r="AA42" s="48"/>
      <c r="AB42" s="2"/>
      <c r="AC42" s="48"/>
      <c r="AD42" s="48"/>
      <c r="AE42" s="2"/>
      <c r="AF42" s="48"/>
      <c r="AG42" s="48"/>
      <c r="AH42" s="2"/>
      <c r="AI42" s="48"/>
      <c r="AJ42" s="48"/>
      <c r="AK42" s="2"/>
      <c r="AL42" s="48"/>
      <c r="AM42" s="48"/>
      <c r="AN42" s="2"/>
      <c r="AO42" s="2"/>
      <c r="AP42" s="48"/>
      <c r="AQ42" s="48"/>
      <c r="AR42" s="2"/>
      <c r="AS42" s="48"/>
      <c r="AT42"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A1:BQ48"/>
  <sheetViews>
    <sheetView zoomScale="125" zoomScaleNormal="125" zoomScalePageLayoutView="125" workbookViewId="0"/>
  </sheetViews>
  <sheetFormatPr baseColWidth="10" defaultRowHeight="12" x14ac:dyDescent="0"/>
  <cols>
    <col min="1" max="1" width="2.1640625" customWidth="1"/>
    <col min="2" max="2" width="5.1640625" customWidth="1"/>
    <col min="3" max="3" width="46.332031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1:56" ht="13" thickBot="1">
      <c r="A1" t="s">
        <v>0</v>
      </c>
    </row>
    <row r="2" spans="1:56" ht="13" thickTop="1">
      <c r="B2" s="364" t="str">
        <f>+'Total des coûts d''exploitation'!B2:C2</f>
        <v>Restaurant Le 755 cuisine_monde</v>
      </c>
      <c r="C2" s="365"/>
      <c r="AR2" s="2"/>
      <c r="AS2" s="2"/>
      <c r="AT2" s="2"/>
    </row>
    <row r="3" spans="1:56">
      <c r="B3" s="366" t="str">
        <f>+'Total des coûts d''exploitation'!B3:C3</f>
        <v>Budget d’exploitation pour l’année 2017</v>
      </c>
      <c r="C3" s="367"/>
      <c r="AR3" s="2"/>
      <c r="AS3" s="2"/>
      <c r="AT3" s="2"/>
    </row>
    <row r="4" spans="1:56" ht="13" thickBot="1">
      <c r="B4" s="368" t="str">
        <f>+'Total des coûts d''exploitation'!B4:C4</f>
        <v>Calendrier du 1er janvier 2017 au 31 décembre 2017</v>
      </c>
      <c r="C4" s="369"/>
      <c r="AR4" s="2"/>
      <c r="AS4" s="2"/>
      <c r="AT4" s="2"/>
    </row>
    <row r="5" spans="1:56" ht="14" thickTop="1" thickBot="1">
      <c r="D5"/>
      <c r="AR5" s="2"/>
      <c r="AS5" s="2"/>
      <c r="AT5" s="2"/>
    </row>
    <row r="6" spans="1:56" ht="13" thickTop="1">
      <c r="B6" s="3"/>
      <c r="C6" s="4" t="str">
        <f>+'Total des coûts d''exploitation'!C6</f>
        <v>Nombre de places</v>
      </c>
      <c r="D6"/>
      <c r="E6" s="5" t="str">
        <f>+'Total des coûts d''exploitation'!E6</f>
        <v>Coût / place / jour</v>
      </c>
      <c r="F6" s="6">
        <f>+E29/$C$7/31</f>
        <v>4.8387096774193551E-3</v>
      </c>
      <c r="G6" s="7"/>
      <c r="H6" s="5" t="str">
        <f>+E6</f>
        <v>Coût / place / jour</v>
      </c>
      <c r="I6" s="6">
        <f>+H29/$C$7/28</f>
        <v>5.3571428571428572E-3</v>
      </c>
      <c r="J6" s="7"/>
      <c r="K6" s="5" t="str">
        <f>+H6</f>
        <v>Coût / place / jour</v>
      </c>
      <c r="L6" s="6">
        <f>+K29/$C$7/31</f>
        <v>4.8387096774193551E-3</v>
      </c>
      <c r="M6" s="7"/>
      <c r="N6" s="5" t="str">
        <f>+K6</f>
        <v>Coût / place / jour</v>
      </c>
      <c r="O6" s="6">
        <f>+N29/$C$7/30</f>
        <v>5.0000000000000001E-3</v>
      </c>
      <c r="P6" s="8"/>
      <c r="Q6" s="5" t="str">
        <f>+N6</f>
        <v>Coût / place / jour</v>
      </c>
      <c r="R6" s="6">
        <f>+Q29/$C$7/31</f>
        <v>4.8387096774193551E-3</v>
      </c>
      <c r="S6" s="8"/>
      <c r="T6" s="5" t="str">
        <f>+Q6</f>
        <v>Coût / place / jour</v>
      </c>
      <c r="U6" s="6">
        <f>+T29/$C$7/30</f>
        <v>5.0000000000000001E-3</v>
      </c>
      <c r="V6" s="7"/>
      <c r="W6" s="5" t="str">
        <f>+T6</f>
        <v>Coût / place / jour</v>
      </c>
      <c r="X6" s="6">
        <f>+W29/$C$7/31</f>
        <v>4.8387096774193551E-3</v>
      </c>
      <c r="Y6" s="7"/>
      <c r="Z6" s="5" t="str">
        <f>+W6</f>
        <v>Coût / place / jour</v>
      </c>
      <c r="AA6" s="6">
        <f>+Z29/$C$7/31</f>
        <v>4.8387096774193551E-3</v>
      </c>
      <c r="AB6" s="7"/>
      <c r="AC6" s="5" t="str">
        <f>+Z6</f>
        <v>Coût / place / jour</v>
      </c>
      <c r="AD6" s="6">
        <f>+AC29/$C$7/30</f>
        <v>5.0000000000000001E-3</v>
      </c>
      <c r="AE6" s="7"/>
      <c r="AF6" s="5" t="str">
        <f>+AC6</f>
        <v>Coût / place / jour</v>
      </c>
      <c r="AG6" s="6">
        <f>+AF29/$C$7/31</f>
        <v>4.8387096774193551E-3</v>
      </c>
      <c r="AH6" s="7"/>
      <c r="AI6" s="5" t="str">
        <f>+AF6</f>
        <v>Coût / place / jour</v>
      </c>
      <c r="AJ6" s="6">
        <f>+AI29/$C$7/30</f>
        <v>5.0000000000000001E-3</v>
      </c>
      <c r="AK6" s="9"/>
      <c r="AL6" s="5" t="str">
        <f>+AI6</f>
        <v>Coût / place / jour</v>
      </c>
      <c r="AM6" s="6">
        <f>+AL29/$C$7/31</f>
        <v>4.8387096774193551E-3</v>
      </c>
      <c r="AN6" s="7"/>
      <c r="AO6" s="7"/>
      <c r="AP6" s="10" t="str">
        <f>+AL6</f>
        <v>Coût / place / jour</v>
      </c>
      <c r="AQ6" s="11">
        <f>+AP29/$C$7/365</f>
        <v>4.9315068493150684E-3</v>
      </c>
      <c r="AR6" s="2"/>
      <c r="AS6" s="2"/>
      <c r="AT6" s="2"/>
    </row>
    <row r="7" spans="1:56">
      <c r="B7" s="12"/>
      <c r="C7" s="13">
        <f>+'Total des coûts d''exploitation'!C7</f>
        <v>100</v>
      </c>
      <c r="D7"/>
      <c r="E7" s="18">
        <f>+E29/$AP29</f>
        <v>8.3333333333333329E-2</v>
      </c>
      <c r="F7" s="14"/>
      <c r="G7"/>
      <c r="H7" s="18">
        <f>+H29/$AP29</f>
        <v>8.3333333333333329E-2</v>
      </c>
      <c r="I7" s="14"/>
      <c r="J7"/>
      <c r="K7" s="18">
        <f>+K29/$AP29</f>
        <v>8.3333333333333329E-2</v>
      </c>
      <c r="L7" s="19"/>
      <c r="M7"/>
      <c r="N7" s="18">
        <f>+N29/$AP29</f>
        <v>8.3333333333333329E-2</v>
      </c>
      <c r="O7" s="19"/>
      <c r="P7" s="15"/>
      <c r="Q7" s="18">
        <f>+Q29/$AP29</f>
        <v>8.3333333333333329E-2</v>
      </c>
      <c r="R7" s="19"/>
      <c r="S7" s="15"/>
      <c r="T7" s="18">
        <f>+T29/$AP29</f>
        <v>8.3333333333333329E-2</v>
      </c>
      <c r="U7" s="19"/>
      <c r="V7"/>
      <c r="W7" s="18">
        <f>+W29/$AP29</f>
        <v>8.3333333333333329E-2</v>
      </c>
      <c r="X7" s="19"/>
      <c r="Y7"/>
      <c r="Z7" s="18">
        <f>+Z29/$AP29</f>
        <v>8.3333333333333329E-2</v>
      </c>
      <c r="AA7" s="19"/>
      <c r="AB7"/>
      <c r="AC7" s="18">
        <f>+AC29/$AP29</f>
        <v>8.3333333333333329E-2</v>
      </c>
      <c r="AD7" s="19"/>
      <c r="AE7"/>
      <c r="AF7" s="18">
        <f>+AF29/$AP29</f>
        <v>8.3333333333333329E-2</v>
      </c>
      <c r="AG7" s="19"/>
      <c r="AH7"/>
      <c r="AI7" s="18">
        <f>+AI29/$AP29</f>
        <v>8.3333333333333329E-2</v>
      </c>
      <c r="AJ7" s="19"/>
      <c r="AK7" s="16"/>
      <c r="AL7" s="18">
        <f>+AL29/$AP29</f>
        <v>8.3333333333333329E-2</v>
      </c>
      <c r="AM7" s="19"/>
      <c r="AN7"/>
      <c r="AO7"/>
      <c r="AP7" s="24">
        <f>+AP29/$AP29</f>
        <v>1</v>
      </c>
      <c r="AQ7" s="17" t="str">
        <f>+'Total des coûts d''exploitation'!AQ7</f>
        <v>365 jours</v>
      </c>
      <c r="AR7" s="2"/>
      <c r="AS7" s="2"/>
      <c r="AT7" s="2"/>
    </row>
    <row r="8" spans="1: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1:56" ht="13" thickBot="1">
      <c r="B9" s="50"/>
      <c r="C9" s="51">
        <f>AP29/$C$7</f>
        <v>1.8</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74"/>
      <c r="AT9" s="75"/>
      <c r="AU9" s="76"/>
      <c r="AV9" s="76"/>
      <c r="AW9" s="76"/>
      <c r="AX9" s="76"/>
      <c r="AY9" s="76"/>
      <c r="AZ9" s="76"/>
    </row>
    <row r="10" spans="1:56" ht="14" thickTop="1" thickBot="1">
      <c r="D10" s="27"/>
      <c r="G10" s="28"/>
      <c r="J10" s="28"/>
      <c r="M10" s="28"/>
      <c r="P10" s="29"/>
      <c r="S10" s="29"/>
      <c r="V10" s="28"/>
      <c r="Y10" s="30"/>
      <c r="AB10" s="28"/>
      <c r="AE10" s="28"/>
      <c r="AH10" s="28"/>
      <c r="AK10" s="31"/>
      <c r="AN10" s="28"/>
      <c r="AO10" s="28"/>
      <c r="AR10" s="32"/>
      <c r="AS10" s="32"/>
      <c r="AT10" s="32"/>
    </row>
    <row r="11" spans="1:56" ht="13" thickTop="1">
      <c r="B11" s="53"/>
      <c r="C11" s="54" t="str">
        <f>+'État des Résultats'!C32</f>
        <v xml:space="preserve">Administration &amp; Frais généraux </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1: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1:56">
      <c r="B13" s="33">
        <v>7805</v>
      </c>
      <c r="C13" s="34" t="s">
        <v>88</v>
      </c>
      <c r="D13" s="2"/>
      <c r="E13" s="61">
        <v>1</v>
      </c>
      <c r="F13" s="68">
        <f t="shared" ref="F13:F27" si="0">E13/E$29</f>
        <v>6.6666666666666666E-2</v>
      </c>
      <c r="G13" s="2"/>
      <c r="H13" s="58">
        <v>1</v>
      </c>
      <c r="I13" s="68">
        <f t="shared" ref="I13:I27" si="1">H13/H$29</f>
        <v>6.6666666666666666E-2</v>
      </c>
      <c r="J13" s="40"/>
      <c r="K13" s="58">
        <v>1</v>
      </c>
      <c r="L13" s="68">
        <f t="shared" ref="L13:L27" si="2">K13/K$29</f>
        <v>6.6666666666666666E-2</v>
      </c>
      <c r="M13" s="40"/>
      <c r="N13" s="58">
        <v>1</v>
      </c>
      <c r="O13" s="68">
        <f t="shared" ref="O13:O27" si="3">N13/N$29</f>
        <v>6.6666666666666666E-2</v>
      </c>
      <c r="P13" s="40"/>
      <c r="Q13" s="58">
        <v>1</v>
      </c>
      <c r="R13" s="68">
        <f t="shared" ref="R13:R27" si="4">Q13/Q$29</f>
        <v>6.6666666666666666E-2</v>
      </c>
      <c r="S13" s="40"/>
      <c r="T13" s="58">
        <v>1</v>
      </c>
      <c r="U13" s="68">
        <f t="shared" ref="U13:U27" si="5">T13/T$29</f>
        <v>6.6666666666666666E-2</v>
      </c>
      <c r="V13" s="40"/>
      <c r="W13" s="58">
        <v>1</v>
      </c>
      <c r="X13" s="68">
        <f t="shared" ref="X13:X27" si="6">W13/W$29</f>
        <v>6.6666666666666666E-2</v>
      </c>
      <c r="Y13" s="40"/>
      <c r="Z13" s="58">
        <v>1</v>
      </c>
      <c r="AA13" s="68">
        <f t="shared" ref="AA13:AA27" si="7">Z13/Z$29</f>
        <v>6.6666666666666666E-2</v>
      </c>
      <c r="AB13" s="40"/>
      <c r="AC13" s="58">
        <v>1</v>
      </c>
      <c r="AD13" s="68">
        <f t="shared" ref="AD13:AD27" si="8">AC13/AC$29</f>
        <v>6.6666666666666666E-2</v>
      </c>
      <c r="AE13" s="40"/>
      <c r="AF13" s="58">
        <v>1</v>
      </c>
      <c r="AG13" s="68">
        <f t="shared" ref="AG13:AG27" si="9">AF13/AF$29</f>
        <v>6.6666666666666666E-2</v>
      </c>
      <c r="AH13" s="40"/>
      <c r="AI13" s="58">
        <v>1</v>
      </c>
      <c r="AJ13" s="68">
        <f t="shared" ref="AJ13:AJ27" si="10">AI13/AI$29</f>
        <v>6.6666666666666666E-2</v>
      </c>
      <c r="AK13" s="40"/>
      <c r="AL13" s="58">
        <v>1</v>
      </c>
      <c r="AM13" s="68">
        <f t="shared" ref="AM13:AM27" si="11">AL13/AL$29</f>
        <v>6.6666666666666666E-2</v>
      </c>
      <c r="AN13" s="40"/>
      <c r="AO13" s="40"/>
      <c r="AP13" s="64">
        <f>SUM(+$AL13+$AI13+$AF13+$AC13+$Z13+$W13+$T13+$Q13+$N13+$K13+$H13+$E13)</f>
        <v>12</v>
      </c>
      <c r="AQ13" s="65">
        <f t="shared" ref="AQ13:AQ27" si="12">AP13/AP$29</f>
        <v>6.6666666666666666E-2</v>
      </c>
      <c r="AR13" s="40"/>
      <c r="AS13" s="40"/>
      <c r="AT13" s="40"/>
      <c r="AU13" s="41"/>
      <c r="AV13" s="41"/>
      <c r="AW13" s="41"/>
      <c r="AX13" s="41"/>
      <c r="AY13" s="41"/>
      <c r="AZ13" s="41"/>
      <c r="BA13" s="41"/>
      <c r="BB13" s="41"/>
      <c r="BC13" s="41"/>
    </row>
    <row r="14" spans="1:56">
      <c r="B14" s="33">
        <v>7810</v>
      </c>
      <c r="C14" s="34" t="s">
        <v>89</v>
      </c>
      <c r="D14" s="2"/>
      <c r="E14" s="62">
        <v>1</v>
      </c>
      <c r="F14" s="69">
        <f t="shared" si="0"/>
        <v>6.6666666666666666E-2</v>
      </c>
      <c r="G14" s="2"/>
      <c r="H14" s="59">
        <v>1</v>
      </c>
      <c r="I14" s="69">
        <f t="shared" si="1"/>
        <v>6.6666666666666666E-2</v>
      </c>
      <c r="J14" s="40"/>
      <c r="K14" s="59">
        <v>1</v>
      </c>
      <c r="L14" s="69">
        <f t="shared" si="2"/>
        <v>6.6666666666666666E-2</v>
      </c>
      <c r="M14" s="40"/>
      <c r="N14" s="59">
        <v>1</v>
      </c>
      <c r="O14" s="69">
        <f t="shared" si="3"/>
        <v>6.6666666666666666E-2</v>
      </c>
      <c r="P14" s="40"/>
      <c r="Q14" s="59">
        <v>1</v>
      </c>
      <c r="R14" s="69">
        <f t="shared" si="4"/>
        <v>6.6666666666666666E-2</v>
      </c>
      <c r="S14" s="40"/>
      <c r="T14" s="59">
        <v>1</v>
      </c>
      <c r="U14" s="69">
        <f t="shared" si="5"/>
        <v>6.6666666666666666E-2</v>
      </c>
      <c r="V14" s="40"/>
      <c r="W14" s="59">
        <v>1</v>
      </c>
      <c r="X14" s="69">
        <f t="shared" si="6"/>
        <v>6.6666666666666666E-2</v>
      </c>
      <c r="Y14" s="40"/>
      <c r="Z14" s="59">
        <v>1</v>
      </c>
      <c r="AA14" s="69">
        <f t="shared" si="7"/>
        <v>6.6666666666666666E-2</v>
      </c>
      <c r="AB14" s="40"/>
      <c r="AC14" s="59">
        <v>1</v>
      </c>
      <c r="AD14" s="69">
        <f t="shared" si="8"/>
        <v>6.6666666666666666E-2</v>
      </c>
      <c r="AE14" s="40"/>
      <c r="AF14" s="59">
        <v>1</v>
      </c>
      <c r="AG14" s="69">
        <f t="shared" si="9"/>
        <v>6.6666666666666666E-2</v>
      </c>
      <c r="AH14" s="40"/>
      <c r="AI14" s="59">
        <v>1</v>
      </c>
      <c r="AJ14" s="69">
        <f t="shared" si="10"/>
        <v>6.6666666666666666E-2</v>
      </c>
      <c r="AK14" s="40"/>
      <c r="AL14" s="59">
        <v>1</v>
      </c>
      <c r="AM14" s="69">
        <f t="shared" si="11"/>
        <v>6.6666666666666666E-2</v>
      </c>
      <c r="AN14" s="40"/>
      <c r="AO14" s="40"/>
      <c r="AP14" s="64">
        <f>SUM(+$AL14+$AI14+$AF14+$AC14+$Z14+$W14+$T14+$Q14+$N14+$K14+$H14+$E14)</f>
        <v>12</v>
      </c>
      <c r="AQ14" s="66">
        <f t="shared" si="12"/>
        <v>6.6666666666666666E-2</v>
      </c>
      <c r="AR14" s="40"/>
      <c r="AS14" s="40"/>
      <c r="AT14" s="40"/>
      <c r="AU14" s="41"/>
      <c r="AV14" s="41"/>
      <c r="AW14" s="41"/>
      <c r="AX14" s="41"/>
      <c r="AY14" s="41"/>
      <c r="AZ14" s="41"/>
      <c r="BA14" s="41"/>
      <c r="BB14" s="41"/>
      <c r="BC14" s="41"/>
    </row>
    <row r="15" spans="1:56">
      <c r="B15" s="95">
        <v>7815</v>
      </c>
      <c r="C15" s="96" t="s">
        <v>90</v>
      </c>
      <c r="D15" s="2"/>
      <c r="E15" s="61">
        <v>1</v>
      </c>
      <c r="F15" s="69">
        <f t="shared" si="0"/>
        <v>6.6666666666666666E-2</v>
      </c>
      <c r="G15" s="42" t="s">
        <v>0</v>
      </c>
      <c r="H15" s="58">
        <v>1</v>
      </c>
      <c r="I15" s="69">
        <f t="shared" si="1"/>
        <v>6.6666666666666666E-2</v>
      </c>
      <c r="J15" s="40"/>
      <c r="K15" s="58">
        <v>1</v>
      </c>
      <c r="L15" s="69">
        <f t="shared" si="2"/>
        <v>6.6666666666666666E-2</v>
      </c>
      <c r="M15" s="40"/>
      <c r="N15" s="58">
        <v>1</v>
      </c>
      <c r="O15" s="69">
        <f t="shared" si="3"/>
        <v>6.6666666666666666E-2</v>
      </c>
      <c r="P15" s="40"/>
      <c r="Q15" s="58">
        <v>1</v>
      </c>
      <c r="R15" s="69">
        <f t="shared" si="4"/>
        <v>6.6666666666666666E-2</v>
      </c>
      <c r="S15" s="40"/>
      <c r="T15" s="58">
        <v>1</v>
      </c>
      <c r="U15" s="69">
        <f t="shared" si="5"/>
        <v>6.6666666666666666E-2</v>
      </c>
      <c r="V15" s="40"/>
      <c r="W15" s="58">
        <v>1</v>
      </c>
      <c r="X15" s="69">
        <f t="shared" si="6"/>
        <v>6.6666666666666666E-2</v>
      </c>
      <c r="Y15" s="40"/>
      <c r="Z15" s="58">
        <v>1</v>
      </c>
      <c r="AA15" s="69">
        <f t="shared" si="7"/>
        <v>6.6666666666666666E-2</v>
      </c>
      <c r="AB15" s="40"/>
      <c r="AC15" s="58">
        <v>1</v>
      </c>
      <c r="AD15" s="69">
        <f t="shared" si="8"/>
        <v>6.6666666666666666E-2</v>
      </c>
      <c r="AE15" s="40"/>
      <c r="AF15" s="58">
        <v>1</v>
      </c>
      <c r="AG15" s="69">
        <f t="shared" si="9"/>
        <v>6.6666666666666666E-2</v>
      </c>
      <c r="AH15" s="40"/>
      <c r="AI15" s="58">
        <v>1</v>
      </c>
      <c r="AJ15" s="69">
        <f t="shared" si="10"/>
        <v>6.6666666666666666E-2</v>
      </c>
      <c r="AK15" s="40"/>
      <c r="AL15" s="58">
        <v>1</v>
      </c>
      <c r="AM15" s="69">
        <f t="shared" si="11"/>
        <v>6.6666666666666666E-2</v>
      </c>
      <c r="AN15" s="40"/>
      <c r="AO15" s="40"/>
      <c r="AP15" s="64">
        <f t="shared" ref="AP15:AP27" si="13">SUM(+$AL15+$AI15+$AF15+$AC15+$Z15+$W15+$T15+$Q15+$N15+$K15+$H15+$E15)</f>
        <v>12</v>
      </c>
      <c r="AQ15" s="66">
        <f t="shared" si="12"/>
        <v>6.6666666666666666E-2</v>
      </c>
      <c r="AR15" s="40"/>
      <c r="AS15" s="40"/>
      <c r="AT15" s="40"/>
      <c r="AU15" s="41"/>
      <c r="AV15" s="41"/>
      <c r="AW15" s="41"/>
      <c r="AX15" s="41"/>
      <c r="AY15" s="41"/>
      <c r="AZ15" s="41"/>
      <c r="BA15" s="41"/>
      <c r="BB15" s="41"/>
      <c r="BC15" s="41"/>
    </row>
    <row r="16" spans="1:56">
      <c r="B16" s="33">
        <v>7820</v>
      </c>
      <c r="C16" s="34" t="s">
        <v>91</v>
      </c>
      <c r="D16" s="2"/>
      <c r="E16" s="61">
        <v>1</v>
      </c>
      <c r="F16" s="69">
        <f t="shared" si="0"/>
        <v>6.6666666666666666E-2</v>
      </c>
      <c r="G16" s="2"/>
      <c r="H16" s="58">
        <v>1</v>
      </c>
      <c r="I16" s="69">
        <f t="shared" si="1"/>
        <v>6.6666666666666666E-2</v>
      </c>
      <c r="J16" s="40"/>
      <c r="K16" s="58">
        <v>1</v>
      </c>
      <c r="L16" s="69">
        <f t="shared" si="2"/>
        <v>6.6666666666666666E-2</v>
      </c>
      <c r="M16" s="40"/>
      <c r="N16" s="58">
        <v>1</v>
      </c>
      <c r="O16" s="69">
        <f t="shared" si="3"/>
        <v>6.6666666666666666E-2</v>
      </c>
      <c r="P16" s="40"/>
      <c r="Q16" s="58">
        <v>1</v>
      </c>
      <c r="R16" s="69">
        <f t="shared" si="4"/>
        <v>6.6666666666666666E-2</v>
      </c>
      <c r="S16" s="40"/>
      <c r="T16" s="58">
        <v>1</v>
      </c>
      <c r="U16" s="69">
        <f t="shared" si="5"/>
        <v>6.6666666666666666E-2</v>
      </c>
      <c r="V16" s="40"/>
      <c r="W16" s="58">
        <v>1</v>
      </c>
      <c r="X16" s="69">
        <f t="shared" si="6"/>
        <v>6.6666666666666666E-2</v>
      </c>
      <c r="Y16" s="40"/>
      <c r="Z16" s="58">
        <v>1</v>
      </c>
      <c r="AA16" s="69">
        <f t="shared" si="7"/>
        <v>6.6666666666666666E-2</v>
      </c>
      <c r="AB16" s="40"/>
      <c r="AC16" s="58">
        <v>1</v>
      </c>
      <c r="AD16" s="69">
        <f t="shared" si="8"/>
        <v>6.6666666666666666E-2</v>
      </c>
      <c r="AE16" s="40"/>
      <c r="AF16" s="58">
        <v>1</v>
      </c>
      <c r="AG16" s="69">
        <f t="shared" si="9"/>
        <v>6.6666666666666666E-2</v>
      </c>
      <c r="AH16" s="40"/>
      <c r="AI16" s="58">
        <v>1</v>
      </c>
      <c r="AJ16" s="69">
        <f t="shared" si="10"/>
        <v>6.6666666666666666E-2</v>
      </c>
      <c r="AK16" s="40"/>
      <c r="AL16" s="58">
        <v>1</v>
      </c>
      <c r="AM16" s="69">
        <f t="shared" si="11"/>
        <v>6.6666666666666666E-2</v>
      </c>
      <c r="AN16" s="40"/>
      <c r="AO16" s="40"/>
      <c r="AP16" s="64">
        <f t="shared" si="13"/>
        <v>12</v>
      </c>
      <c r="AQ16" s="66">
        <f t="shared" si="12"/>
        <v>6.6666666666666666E-2</v>
      </c>
      <c r="AR16" s="40"/>
      <c r="AS16" s="40"/>
      <c r="AT16" s="40"/>
      <c r="AU16" s="41"/>
      <c r="AV16" s="41"/>
      <c r="AW16" s="41"/>
      <c r="AX16" s="41"/>
      <c r="AY16" s="41"/>
      <c r="AZ16" s="41"/>
      <c r="BA16" s="41"/>
      <c r="BB16" s="41"/>
      <c r="BC16" s="41"/>
    </row>
    <row r="17" spans="2:55">
      <c r="B17" s="33">
        <v>7825</v>
      </c>
      <c r="C17" s="34" t="s">
        <v>92</v>
      </c>
      <c r="D17" s="2"/>
      <c r="E17" s="61">
        <v>1</v>
      </c>
      <c r="F17" s="69">
        <f t="shared" si="0"/>
        <v>6.6666666666666666E-2</v>
      </c>
      <c r="G17" s="2"/>
      <c r="H17" s="58">
        <v>1</v>
      </c>
      <c r="I17" s="69">
        <f t="shared" si="1"/>
        <v>6.6666666666666666E-2</v>
      </c>
      <c r="J17" s="40"/>
      <c r="K17" s="58">
        <v>1</v>
      </c>
      <c r="L17" s="69">
        <f t="shared" si="2"/>
        <v>6.6666666666666666E-2</v>
      </c>
      <c r="M17" s="40"/>
      <c r="N17" s="58">
        <v>1</v>
      </c>
      <c r="O17" s="69">
        <f t="shared" si="3"/>
        <v>6.6666666666666666E-2</v>
      </c>
      <c r="P17" s="40"/>
      <c r="Q17" s="58">
        <v>1</v>
      </c>
      <c r="R17" s="69">
        <f t="shared" si="4"/>
        <v>6.6666666666666666E-2</v>
      </c>
      <c r="S17" s="40"/>
      <c r="T17" s="58">
        <v>1</v>
      </c>
      <c r="U17" s="69">
        <f t="shared" si="5"/>
        <v>6.6666666666666666E-2</v>
      </c>
      <c r="V17" s="40"/>
      <c r="W17" s="58">
        <v>1</v>
      </c>
      <c r="X17" s="69">
        <f t="shared" si="6"/>
        <v>6.6666666666666666E-2</v>
      </c>
      <c r="Y17" s="40"/>
      <c r="Z17" s="58">
        <v>1</v>
      </c>
      <c r="AA17" s="69">
        <f t="shared" si="7"/>
        <v>6.6666666666666666E-2</v>
      </c>
      <c r="AB17" s="40"/>
      <c r="AC17" s="58">
        <v>1</v>
      </c>
      <c r="AD17" s="69">
        <f t="shared" si="8"/>
        <v>6.6666666666666666E-2</v>
      </c>
      <c r="AE17" s="40"/>
      <c r="AF17" s="58">
        <v>1</v>
      </c>
      <c r="AG17" s="69">
        <f t="shared" si="9"/>
        <v>6.6666666666666666E-2</v>
      </c>
      <c r="AH17" s="40"/>
      <c r="AI17" s="58">
        <v>1</v>
      </c>
      <c r="AJ17" s="69">
        <f t="shared" si="10"/>
        <v>6.6666666666666666E-2</v>
      </c>
      <c r="AK17" s="40"/>
      <c r="AL17" s="58">
        <v>1</v>
      </c>
      <c r="AM17" s="69">
        <f t="shared" si="11"/>
        <v>6.6666666666666666E-2</v>
      </c>
      <c r="AN17" s="40"/>
      <c r="AO17" s="40"/>
      <c r="AP17" s="64">
        <f t="shared" si="13"/>
        <v>12</v>
      </c>
      <c r="AQ17" s="66">
        <f t="shared" si="12"/>
        <v>6.6666666666666666E-2</v>
      </c>
      <c r="AR17" s="40"/>
      <c r="AS17" s="40"/>
      <c r="AT17" s="40"/>
      <c r="AU17" s="41"/>
      <c r="AV17" s="41"/>
      <c r="AW17" s="41"/>
      <c r="AX17" s="41"/>
      <c r="AY17" s="41"/>
      <c r="AZ17" s="41"/>
      <c r="BA17" s="41"/>
      <c r="BB17" s="41"/>
      <c r="BC17" s="41"/>
    </row>
    <row r="18" spans="2:55">
      <c r="B18" s="33">
        <v>7830</v>
      </c>
      <c r="C18" s="34" t="s">
        <v>93</v>
      </c>
      <c r="D18" s="2"/>
      <c r="E18" s="61">
        <v>1</v>
      </c>
      <c r="F18" s="69">
        <f t="shared" si="0"/>
        <v>6.6666666666666666E-2</v>
      </c>
      <c r="G18" s="2"/>
      <c r="H18" s="58">
        <v>1</v>
      </c>
      <c r="I18" s="69">
        <f t="shared" si="1"/>
        <v>6.6666666666666666E-2</v>
      </c>
      <c r="J18" s="40"/>
      <c r="K18" s="58">
        <v>1</v>
      </c>
      <c r="L18" s="69">
        <f t="shared" si="2"/>
        <v>6.6666666666666666E-2</v>
      </c>
      <c r="M18" s="40"/>
      <c r="N18" s="58">
        <v>1</v>
      </c>
      <c r="O18" s="69">
        <f t="shared" si="3"/>
        <v>6.6666666666666666E-2</v>
      </c>
      <c r="P18" s="40"/>
      <c r="Q18" s="58">
        <v>1</v>
      </c>
      <c r="R18" s="69">
        <f t="shared" si="4"/>
        <v>6.6666666666666666E-2</v>
      </c>
      <c r="S18" s="40"/>
      <c r="T18" s="58">
        <v>1</v>
      </c>
      <c r="U18" s="69">
        <f t="shared" si="5"/>
        <v>6.6666666666666666E-2</v>
      </c>
      <c r="V18" s="40"/>
      <c r="W18" s="58">
        <v>1</v>
      </c>
      <c r="X18" s="69">
        <f t="shared" si="6"/>
        <v>6.6666666666666666E-2</v>
      </c>
      <c r="Y18" s="40"/>
      <c r="Z18" s="58">
        <v>1</v>
      </c>
      <c r="AA18" s="69">
        <f t="shared" si="7"/>
        <v>6.6666666666666666E-2</v>
      </c>
      <c r="AB18" s="40"/>
      <c r="AC18" s="58">
        <v>1</v>
      </c>
      <c r="AD18" s="69">
        <f t="shared" si="8"/>
        <v>6.6666666666666666E-2</v>
      </c>
      <c r="AE18" s="40"/>
      <c r="AF18" s="58">
        <v>1</v>
      </c>
      <c r="AG18" s="69">
        <f t="shared" si="9"/>
        <v>6.6666666666666666E-2</v>
      </c>
      <c r="AH18" s="40"/>
      <c r="AI18" s="58">
        <v>1</v>
      </c>
      <c r="AJ18" s="69">
        <f t="shared" si="10"/>
        <v>6.6666666666666666E-2</v>
      </c>
      <c r="AK18" s="40"/>
      <c r="AL18" s="58">
        <v>1</v>
      </c>
      <c r="AM18" s="69">
        <f t="shared" si="11"/>
        <v>6.6666666666666666E-2</v>
      </c>
      <c r="AN18" s="40"/>
      <c r="AO18" s="40"/>
      <c r="AP18" s="64">
        <f t="shared" si="13"/>
        <v>12</v>
      </c>
      <c r="AQ18" s="66">
        <f t="shared" si="12"/>
        <v>6.6666666666666666E-2</v>
      </c>
      <c r="AR18" s="40"/>
      <c r="AS18" s="43"/>
      <c r="AT18" s="40"/>
      <c r="AU18" s="41"/>
      <c r="AV18" s="41"/>
      <c r="AW18" s="41"/>
      <c r="AX18" s="41"/>
      <c r="AY18" s="41"/>
      <c r="AZ18" s="41"/>
      <c r="BA18" s="41"/>
      <c r="BB18" s="41"/>
      <c r="BC18" s="41"/>
    </row>
    <row r="19" spans="2:55">
      <c r="B19" s="33">
        <v>7835</v>
      </c>
      <c r="C19" s="34" t="s">
        <v>94</v>
      </c>
      <c r="D19" s="2"/>
      <c r="E19" s="61">
        <v>1</v>
      </c>
      <c r="F19" s="69">
        <f t="shared" si="0"/>
        <v>6.6666666666666666E-2</v>
      </c>
      <c r="G19" s="2"/>
      <c r="H19" s="58">
        <v>1</v>
      </c>
      <c r="I19" s="69">
        <f t="shared" si="1"/>
        <v>6.6666666666666666E-2</v>
      </c>
      <c r="J19" s="40"/>
      <c r="K19" s="58">
        <v>1</v>
      </c>
      <c r="L19" s="69">
        <f t="shared" si="2"/>
        <v>6.6666666666666666E-2</v>
      </c>
      <c r="M19" s="40"/>
      <c r="N19" s="58">
        <v>1</v>
      </c>
      <c r="O19" s="69">
        <f t="shared" si="3"/>
        <v>6.6666666666666666E-2</v>
      </c>
      <c r="P19" s="40"/>
      <c r="Q19" s="58">
        <v>1</v>
      </c>
      <c r="R19" s="69">
        <f t="shared" si="4"/>
        <v>6.6666666666666666E-2</v>
      </c>
      <c r="S19" s="40"/>
      <c r="T19" s="58">
        <v>1</v>
      </c>
      <c r="U19" s="69">
        <f t="shared" si="5"/>
        <v>6.6666666666666666E-2</v>
      </c>
      <c r="V19" s="40"/>
      <c r="W19" s="58">
        <v>1</v>
      </c>
      <c r="X19" s="69">
        <f t="shared" si="6"/>
        <v>6.6666666666666666E-2</v>
      </c>
      <c r="Y19" s="40"/>
      <c r="Z19" s="58">
        <v>1</v>
      </c>
      <c r="AA19" s="69">
        <f t="shared" si="7"/>
        <v>6.6666666666666666E-2</v>
      </c>
      <c r="AB19" s="40"/>
      <c r="AC19" s="58">
        <v>1</v>
      </c>
      <c r="AD19" s="69">
        <f t="shared" si="8"/>
        <v>6.6666666666666666E-2</v>
      </c>
      <c r="AE19" s="40"/>
      <c r="AF19" s="58">
        <v>1</v>
      </c>
      <c r="AG19" s="69">
        <f t="shared" si="9"/>
        <v>6.6666666666666666E-2</v>
      </c>
      <c r="AH19" s="40"/>
      <c r="AI19" s="58">
        <v>1</v>
      </c>
      <c r="AJ19" s="69">
        <f t="shared" si="10"/>
        <v>6.6666666666666666E-2</v>
      </c>
      <c r="AK19" s="40"/>
      <c r="AL19" s="58">
        <v>1</v>
      </c>
      <c r="AM19" s="69">
        <f t="shared" si="11"/>
        <v>6.6666666666666666E-2</v>
      </c>
      <c r="AN19" s="40"/>
      <c r="AO19" s="40"/>
      <c r="AP19" s="64">
        <f t="shared" si="13"/>
        <v>12</v>
      </c>
      <c r="AQ19" s="66">
        <f t="shared" si="12"/>
        <v>6.6666666666666666E-2</v>
      </c>
      <c r="AR19" s="40"/>
      <c r="AS19" s="40"/>
      <c r="AT19" s="40"/>
      <c r="AU19" s="41"/>
      <c r="AV19" s="41"/>
      <c r="AW19" s="41"/>
      <c r="AX19" s="41"/>
      <c r="AY19" s="41"/>
      <c r="AZ19" s="41"/>
      <c r="BA19" s="41"/>
      <c r="BB19" s="41"/>
      <c r="BC19" s="41"/>
    </row>
    <row r="20" spans="2:55">
      <c r="B20" s="33">
        <v>7840</v>
      </c>
      <c r="C20" s="34" t="s">
        <v>95</v>
      </c>
      <c r="D20" s="2"/>
      <c r="E20" s="61">
        <v>1</v>
      </c>
      <c r="F20" s="69">
        <f t="shared" si="0"/>
        <v>6.6666666666666666E-2</v>
      </c>
      <c r="G20" s="2"/>
      <c r="H20" s="58">
        <v>1</v>
      </c>
      <c r="I20" s="69">
        <f t="shared" si="1"/>
        <v>6.6666666666666666E-2</v>
      </c>
      <c r="J20" s="40"/>
      <c r="K20" s="58">
        <v>1</v>
      </c>
      <c r="L20" s="69">
        <f t="shared" si="2"/>
        <v>6.6666666666666666E-2</v>
      </c>
      <c r="M20" s="40"/>
      <c r="N20" s="58">
        <v>1</v>
      </c>
      <c r="O20" s="69">
        <f t="shared" si="3"/>
        <v>6.6666666666666666E-2</v>
      </c>
      <c r="P20" s="40"/>
      <c r="Q20" s="58">
        <v>1</v>
      </c>
      <c r="R20" s="69">
        <f t="shared" si="4"/>
        <v>6.6666666666666666E-2</v>
      </c>
      <c r="S20" s="40"/>
      <c r="T20" s="58">
        <v>1</v>
      </c>
      <c r="U20" s="69">
        <f t="shared" si="5"/>
        <v>6.6666666666666666E-2</v>
      </c>
      <c r="V20" s="40"/>
      <c r="W20" s="58">
        <v>1</v>
      </c>
      <c r="X20" s="69">
        <f t="shared" si="6"/>
        <v>6.6666666666666666E-2</v>
      </c>
      <c r="Y20" s="40"/>
      <c r="Z20" s="58">
        <v>1</v>
      </c>
      <c r="AA20" s="69">
        <f t="shared" si="7"/>
        <v>6.6666666666666666E-2</v>
      </c>
      <c r="AB20" s="40"/>
      <c r="AC20" s="58">
        <v>1</v>
      </c>
      <c r="AD20" s="69">
        <f t="shared" si="8"/>
        <v>6.6666666666666666E-2</v>
      </c>
      <c r="AE20" s="40"/>
      <c r="AF20" s="58">
        <v>1</v>
      </c>
      <c r="AG20" s="69">
        <f t="shared" si="9"/>
        <v>6.6666666666666666E-2</v>
      </c>
      <c r="AH20" s="40"/>
      <c r="AI20" s="58">
        <v>1</v>
      </c>
      <c r="AJ20" s="69">
        <f t="shared" si="10"/>
        <v>6.6666666666666666E-2</v>
      </c>
      <c r="AK20" s="40"/>
      <c r="AL20" s="58">
        <v>1</v>
      </c>
      <c r="AM20" s="69">
        <f t="shared" si="11"/>
        <v>6.6666666666666666E-2</v>
      </c>
      <c r="AN20" s="40"/>
      <c r="AO20" s="40"/>
      <c r="AP20" s="64">
        <f t="shared" si="13"/>
        <v>12</v>
      </c>
      <c r="AQ20" s="66">
        <f t="shared" si="12"/>
        <v>6.6666666666666666E-2</v>
      </c>
      <c r="AR20" s="40"/>
      <c r="AS20" s="40"/>
      <c r="AT20" s="40"/>
      <c r="AU20" s="41"/>
      <c r="AV20" s="41"/>
      <c r="AW20" s="41"/>
      <c r="AX20" s="41"/>
      <c r="AY20" s="41"/>
      <c r="AZ20" s="41"/>
      <c r="BA20" s="41"/>
      <c r="BB20" s="41"/>
      <c r="BC20" s="41"/>
    </row>
    <row r="21" spans="2:55">
      <c r="B21" s="33">
        <v>7845</v>
      </c>
      <c r="C21" s="34" t="s">
        <v>96</v>
      </c>
      <c r="D21" s="2"/>
      <c r="E21" s="61">
        <v>1</v>
      </c>
      <c r="F21" s="69">
        <f t="shared" si="0"/>
        <v>6.6666666666666666E-2</v>
      </c>
      <c r="G21" s="2"/>
      <c r="H21" s="58">
        <v>1</v>
      </c>
      <c r="I21" s="69">
        <f t="shared" si="1"/>
        <v>6.6666666666666666E-2</v>
      </c>
      <c r="J21" s="40"/>
      <c r="K21" s="58">
        <v>1</v>
      </c>
      <c r="L21" s="69">
        <f t="shared" si="2"/>
        <v>6.6666666666666666E-2</v>
      </c>
      <c r="M21" s="40"/>
      <c r="N21" s="58">
        <v>1</v>
      </c>
      <c r="O21" s="69">
        <f t="shared" si="3"/>
        <v>6.6666666666666666E-2</v>
      </c>
      <c r="P21" s="40"/>
      <c r="Q21" s="58">
        <v>1</v>
      </c>
      <c r="R21" s="69">
        <f t="shared" si="4"/>
        <v>6.6666666666666666E-2</v>
      </c>
      <c r="S21" s="40"/>
      <c r="T21" s="58">
        <v>1</v>
      </c>
      <c r="U21" s="69">
        <f t="shared" si="5"/>
        <v>6.6666666666666666E-2</v>
      </c>
      <c r="V21" s="40"/>
      <c r="W21" s="58">
        <v>1</v>
      </c>
      <c r="X21" s="69">
        <f t="shared" si="6"/>
        <v>6.6666666666666666E-2</v>
      </c>
      <c r="Y21" s="40"/>
      <c r="Z21" s="58">
        <v>1</v>
      </c>
      <c r="AA21" s="69">
        <f t="shared" si="7"/>
        <v>6.6666666666666666E-2</v>
      </c>
      <c r="AB21" s="40"/>
      <c r="AC21" s="58">
        <v>1</v>
      </c>
      <c r="AD21" s="69">
        <f t="shared" si="8"/>
        <v>6.6666666666666666E-2</v>
      </c>
      <c r="AE21" s="40"/>
      <c r="AF21" s="58">
        <v>1</v>
      </c>
      <c r="AG21" s="69">
        <f t="shared" si="9"/>
        <v>6.6666666666666666E-2</v>
      </c>
      <c r="AH21" s="40"/>
      <c r="AI21" s="58">
        <v>1</v>
      </c>
      <c r="AJ21" s="69">
        <f t="shared" si="10"/>
        <v>6.6666666666666666E-2</v>
      </c>
      <c r="AK21" s="40"/>
      <c r="AL21" s="58">
        <v>1</v>
      </c>
      <c r="AM21" s="69">
        <f t="shared" si="11"/>
        <v>6.6666666666666666E-2</v>
      </c>
      <c r="AN21" s="40"/>
      <c r="AO21" s="40"/>
      <c r="AP21" s="64">
        <f t="shared" si="13"/>
        <v>12</v>
      </c>
      <c r="AQ21" s="66">
        <f t="shared" si="12"/>
        <v>6.6666666666666666E-2</v>
      </c>
      <c r="AR21" s="40"/>
      <c r="AS21" s="40"/>
      <c r="AT21" s="40"/>
      <c r="AU21" s="41"/>
      <c r="AV21" s="41"/>
      <c r="AW21" s="41"/>
      <c r="AX21" s="41"/>
      <c r="AY21" s="41"/>
      <c r="AZ21" s="41"/>
      <c r="BA21" s="41"/>
      <c r="BB21" s="41"/>
      <c r="BC21" s="41"/>
    </row>
    <row r="22" spans="2:55">
      <c r="B22" s="33">
        <v>7850</v>
      </c>
      <c r="C22" s="34" t="s">
        <v>97</v>
      </c>
      <c r="D22" s="2"/>
      <c r="E22" s="61">
        <v>1</v>
      </c>
      <c r="F22" s="69">
        <f t="shared" si="0"/>
        <v>6.6666666666666666E-2</v>
      </c>
      <c r="G22" s="2"/>
      <c r="H22" s="58">
        <v>1</v>
      </c>
      <c r="I22" s="69">
        <f t="shared" si="1"/>
        <v>6.6666666666666666E-2</v>
      </c>
      <c r="J22" s="40"/>
      <c r="K22" s="58">
        <v>1</v>
      </c>
      <c r="L22" s="69">
        <f t="shared" si="2"/>
        <v>6.6666666666666666E-2</v>
      </c>
      <c r="M22" s="40"/>
      <c r="N22" s="58">
        <v>1</v>
      </c>
      <c r="O22" s="69">
        <f t="shared" si="3"/>
        <v>6.6666666666666666E-2</v>
      </c>
      <c r="P22" s="40"/>
      <c r="Q22" s="58">
        <v>1</v>
      </c>
      <c r="R22" s="69">
        <f t="shared" si="4"/>
        <v>6.6666666666666666E-2</v>
      </c>
      <c r="S22" s="40"/>
      <c r="T22" s="58">
        <v>1</v>
      </c>
      <c r="U22" s="69">
        <f t="shared" si="5"/>
        <v>6.6666666666666666E-2</v>
      </c>
      <c r="V22" s="40"/>
      <c r="W22" s="58">
        <v>1</v>
      </c>
      <c r="X22" s="69">
        <f t="shared" si="6"/>
        <v>6.6666666666666666E-2</v>
      </c>
      <c r="Y22" s="40"/>
      <c r="Z22" s="58">
        <v>1</v>
      </c>
      <c r="AA22" s="69">
        <f t="shared" si="7"/>
        <v>6.6666666666666666E-2</v>
      </c>
      <c r="AB22" s="40"/>
      <c r="AC22" s="58">
        <v>1</v>
      </c>
      <c r="AD22" s="69">
        <f t="shared" si="8"/>
        <v>6.6666666666666666E-2</v>
      </c>
      <c r="AE22" s="40"/>
      <c r="AF22" s="58">
        <v>1</v>
      </c>
      <c r="AG22" s="69">
        <f t="shared" si="9"/>
        <v>6.6666666666666666E-2</v>
      </c>
      <c r="AH22" s="40"/>
      <c r="AI22" s="58">
        <v>1</v>
      </c>
      <c r="AJ22" s="69">
        <f t="shared" si="10"/>
        <v>6.6666666666666666E-2</v>
      </c>
      <c r="AK22" s="40"/>
      <c r="AL22" s="58">
        <v>1</v>
      </c>
      <c r="AM22" s="69">
        <f t="shared" si="11"/>
        <v>6.6666666666666666E-2</v>
      </c>
      <c r="AN22" s="40"/>
      <c r="AO22" s="40"/>
      <c r="AP22" s="64">
        <f t="shared" si="13"/>
        <v>12</v>
      </c>
      <c r="AQ22" s="66">
        <f t="shared" si="12"/>
        <v>6.6666666666666666E-2</v>
      </c>
      <c r="AR22" s="40"/>
      <c r="AS22" s="40"/>
      <c r="AT22" s="40"/>
      <c r="AU22" s="41"/>
      <c r="AV22" s="41"/>
      <c r="AW22" s="41"/>
      <c r="AX22" s="41"/>
      <c r="AY22" s="41"/>
      <c r="AZ22" s="41"/>
      <c r="BA22" s="41"/>
      <c r="BB22" s="41"/>
      <c r="BC22" s="41"/>
    </row>
    <row r="23" spans="2:55">
      <c r="B23" s="95">
        <v>7855</v>
      </c>
      <c r="C23" s="96" t="s">
        <v>98</v>
      </c>
      <c r="D23" s="2"/>
      <c r="E23" s="61">
        <v>1</v>
      </c>
      <c r="F23" s="69">
        <f t="shared" si="0"/>
        <v>6.6666666666666666E-2</v>
      </c>
      <c r="G23" s="2"/>
      <c r="H23" s="58">
        <v>1</v>
      </c>
      <c r="I23" s="69">
        <f t="shared" si="1"/>
        <v>6.6666666666666666E-2</v>
      </c>
      <c r="J23" s="40"/>
      <c r="K23" s="58">
        <v>1</v>
      </c>
      <c r="L23" s="69">
        <f t="shared" si="2"/>
        <v>6.6666666666666666E-2</v>
      </c>
      <c r="M23" s="40"/>
      <c r="N23" s="58">
        <v>1</v>
      </c>
      <c r="O23" s="69">
        <f t="shared" si="3"/>
        <v>6.6666666666666666E-2</v>
      </c>
      <c r="P23" s="40"/>
      <c r="Q23" s="58">
        <v>1</v>
      </c>
      <c r="R23" s="69">
        <f t="shared" si="4"/>
        <v>6.6666666666666666E-2</v>
      </c>
      <c r="S23" s="40"/>
      <c r="T23" s="58">
        <v>1</v>
      </c>
      <c r="U23" s="69">
        <f t="shared" si="5"/>
        <v>6.6666666666666666E-2</v>
      </c>
      <c r="V23" s="40"/>
      <c r="W23" s="58">
        <v>1</v>
      </c>
      <c r="X23" s="69">
        <f t="shared" si="6"/>
        <v>6.6666666666666666E-2</v>
      </c>
      <c r="Y23" s="40"/>
      <c r="Z23" s="58">
        <v>1</v>
      </c>
      <c r="AA23" s="69">
        <f t="shared" si="7"/>
        <v>6.6666666666666666E-2</v>
      </c>
      <c r="AB23" s="40"/>
      <c r="AC23" s="58">
        <v>1</v>
      </c>
      <c r="AD23" s="69">
        <f t="shared" si="8"/>
        <v>6.6666666666666666E-2</v>
      </c>
      <c r="AE23" s="40"/>
      <c r="AF23" s="58">
        <v>1</v>
      </c>
      <c r="AG23" s="69">
        <f t="shared" si="9"/>
        <v>6.6666666666666666E-2</v>
      </c>
      <c r="AH23" s="40"/>
      <c r="AI23" s="58">
        <v>1</v>
      </c>
      <c r="AJ23" s="69">
        <f t="shared" si="10"/>
        <v>6.6666666666666666E-2</v>
      </c>
      <c r="AK23" s="40"/>
      <c r="AL23" s="58">
        <v>1</v>
      </c>
      <c r="AM23" s="69">
        <f t="shared" si="11"/>
        <v>6.6666666666666666E-2</v>
      </c>
      <c r="AN23" s="40"/>
      <c r="AO23" s="40"/>
      <c r="AP23" s="64">
        <f t="shared" si="13"/>
        <v>12</v>
      </c>
      <c r="AQ23" s="66">
        <f t="shared" si="12"/>
        <v>6.6666666666666666E-2</v>
      </c>
      <c r="AR23" s="40"/>
      <c r="AS23" s="40"/>
      <c r="AT23" s="40"/>
      <c r="AU23" s="41"/>
      <c r="AV23" s="41"/>
      <c r="AW23" s="41"/>
      <c r="AX23" s="41"/>
      <c r="AY23" s="41"/>
      <c r="AZ23" s="41"/>
      <c r="BA23" s="41"/>
      <c r="BB23" s="41"/>
      <c r="BC23" s="41"/>
    </row>
    <row r="24" spans="2:55">
      <c r="B24" s="33">
        <v>7860</v>
      </c>
      <c r="C24" s="34" t="s">
        <v>99</v>
      </c>
      <c r="D24" s="2"/>
      <c r="E24" s="61">
        <v>1</v>
      </c>
      <c r="F24" s="69">
        <f t="shared" si="0"/>
        <v>6.6666666666666666E-2</v>
      </c>
      <c r="G24" s="2"/>
      <c r="H24" s="58">
        <v>1</v>
      </c>
      <c r="I24" s="69">
        <f t="shared" si="1"/>
        <v>6.6666666666666666E-2</v>
      </c>
      <c r="J24" s="2"/>
      <c r="K24" s="58">
        <v>1</v>
      </c>
      <c r="L24" s="69">
        <f t="shared" si="2"/>
        <v>6.6666666666666666E-2</v>
      </c>
      <c r="M24" s="2"/>
      <c r="N24" s="58">
        <v>1</v>
      </c>
      <c r="O24" s="69">
        <f t="shared" si="3"/>
        <v>6.6666666666666666E-2</v>
      </c>
      <c r="P24" s="2"/>
      <c r="Q24" s="58">
        <v>1</v>
      </c>
      <c r="R24" s="69">
        <f t="shared" si="4"/>
        <v>6.6666666666666666E-2</v>
      </c>
      <c r="S24" s="2"/>
      <c r="T24" s="58">
        <v>1</v>
      </c>
      <c r="U24" s="69">
        <f t="shared" si="5"/>
        <v>6.6666666666666666E-2</v>
      </c>
      <c r="V24" s="2"/>
      <c r="W24" s="58">
        <v>1</v>
      </c>
      <c r="X24" s="69">
        <f t="shared" si="6"/>
        <v>6.6666666666666666E-2</v>
      </c>
      <c r="Y24" s="2"/>
      <c r="Z24" s="58">
        <v>1</v>
      </c>
      <c r="AA24" s="69">
        <f t="shared" si="7"/>
        <v>6.6666666666666666E-2</v>
      </c>
      <c r="AB24" s="2"/>
      <c r="AC24" s="58">
        <v>1</v>
      </c>
      <c r="AD24" s="69">
        <f t="shared" si="8"/>
        <v>6.6666666666666666E-2</v>
      </c>
      <c r="AE24" s="2"/>
      <c r="AF24" s="58">
        <v>1</v>
      </c>
      <c r="AG24" s="69">
        <f t="shared" si="9"/>
        <v>6.6666666666666666E-2</v>
      </c>
      <c r="AH24" s="2"/>
      <c r="AI24" s="58">
        <v>1</v>
      </c>
      <c r="AJ24" s="69">
        <f t="shared" si="10"/>
        <v>6.6666666666666666E-2</v>
      </c>
      <c r="AK24" s="2"/>
      <c r="AL24" s="58">
        <v>1</v>
      </c>
      <c r="AM24" s="69">
        <f t="shared" si="11"/>
        <v>6.6666666666666666E-2</v>
      </c>
      <c r="AN24" s="2"/>
      <c r="AO24" s="2"/>
      <c r="AP24" s="64">
        <f t="shared" si="13"/>
        <v>12</v>
      </c>
      <c r="AQ24" s="66">
        <f t="shared" si="12"/>
        <v>6.6666666666666666E-2</v>
      </c>
      <c r="AR24" s="2"/>
      <c r="AS24" s="2"/>
      <c r="AT24" s="2"/>
    </row>
    <row r="25" spans="2:55">
      <c r="B25" s="33">
        <v>7865</v>
      </c>
      <c r="C25" s="34" t="s">
        <v>100</v>
      </c>
      <c r="D25" s="2"/>
      <c r="E25" s="61">
        <v>1</v>
      </c>
      <c r="F25" s="69">
        <f t="shared" si="0"/>
        <v>6.6666666666666666E-2</v>
      </c>
      <c r="G25" s="2"/>
      <c r="H25" s="58">
        <v>1</v>
      </c>
      <c r="I25" s="69">
        <f t="shared" si="1"/>
        <v>6.6666666666666666E-2</v>
      </c>
      <c r="J25" s="2"/>
      <c r="K25" s="58">
        <v>1</v>
      </c>
      <c r="L25" s="69">
        <f t="shared" si="2"/>
        <v>6.6666666666666666E-2</v>
      </c>
      <c r="M25" s="2"/>
      <c r="N25" s="58">
        <v>1</v>
      </c>
      <c r="O25" s="69">
        <f t="shared" si="3"/>
        <v>6.6666666666666666E-2</v>
      </c>
      <c r="P25" s="2"/>
      <c r="Q25" s="58">
        <v>1</v>
      </c>
      <c r="R25" s="69">
        <f t="shared" si="4"/>
        <v>6.6666666666666666E-2</v>
      </c>
      <c r="S25" s="2"/>
      <c r="T25" s="58">
        <v>1</v>
      </c>
      <c r="U25" s="69">
        <f t="shared" si="5"/>
        <v>6.6666666666666666E-2</v>
      </c>
      <c r="V25" s="2"/>
      <c r="W25" s="58">
        <v>1</v>
      </c>
      <c r="X25" s="69">
        <f t="shared" si="6"/>
        <v>6.6666666666666666E-2</v>
      </c>
      <c r="Y25" s="2"/>
      <c r="Z25" s="58">
        <v>1</v>
      </c>
      <c r="AA25" s="69">
        <f t="shared" si="7"/>
        <v>6.6666666666666666E-2</v>
      </c>
      <c r="AB25" s="2"/>
      <c r="AC25" s="58">
        <v>1</v>
      </c>
      <c r="AD25" s="69">
        <f t="shared" si="8"/>
        <v>6.6666666666666666E-2</v>
      </c>
      <c r="AE25" s="2"/>
      <c r="AF25" s="58">
        <v>1</v>
      </c>
      <c r="AG25" s="69">
        <f t="shared" si="9"/>
        <v>6.6666666666666666E-2</v>
      </c>
      <c r="AH25" s="2"/>
      <c r="AI25" s="58">
        <v>1</v>
      </c>
      <c r="AJ25" s="69">
        <f t="shared" si="10"/>
        <v>6.6666666666666666E-2</v>
      </c>
      <c r="AK25" s="2"/>
      <c r="AL25" s="58">
        <v>1</v>
      </c>
      <c r="AM25" s="69">
        <f t="shared" si="11"/>
        <v>6.6666666666666666E-2</v>
      </c>
      <c r="AN25" s="2"/>
      <c r="AO25" s="2"/>
      <c r="AP25" s="64">
        <f t="shared" si="13"/>
        <v>12</v>
      </c>
      <c r="AQ25" s="66">
        <f t="shared" si="12"/>
        <v>6.6666666666666666E-2</v>
      </c>
      <c r="AR25" s="2"/>
      <c r="AS25" s="2"/>
      <c r="AT25" s="2"/>
    </row>
    <row r="26" spans="2:55">
      <c r="B26" s="33">
        <v>7880</v>
      </c>
      <c r="C26" s="34" t="s">
        <v>101</v>
      </c>
      <c r="D26" s="2"/>
      <c r="E26" s="61">
        <v>1</v>
      </c>
      <c r="F26" s="69">
        <f t="shared" si="0"/>
        <v>6.6666666666666666E-2</v>
      </c>
      <c r="G26" s="2"/>
      <c r="H26" s="58">
        <v>1</v>
      </c>
      <c r="I26" s="69">
        <f t="shared" si="1"/>
        <v>6.6666666666666666E-2</v>
      </c>
      <c r="J26" s="2"/>
      <c r="K26" s="58">
        <v>1</v>
      </c>
      <c r="L26" s="69">
        <f t="shared" si="2"/>
        <v>6.6666666666666666E-2</v>
      </c>
      <c r="M26" s="2"/>
      <c r="N26" s="58">
        <v>1</v>
      </c>
      <c r="O26" s="69">
        <f t="shared" si="3"/>
        <v>6.6666666666666666E-2</v>
      </c>
      <c r="P26" s="2"/>
      <c r="Q26" s="58">
        <v>1</v>
      </c>
      <c r="R26" s="69">
        <f t="shared" si="4"/>
        <v>6.6666666666666666E-2</v>
      </c>
      <c r="S26" s="2"/>
      <c r="T26" s="58">
        <v>1</v>
      </c>
      <c r="U26" s="69">
        <f t="shared" si="5"/>
        <v>6.6666666666666666E-2</v>
      </c>
      <c r="V26" s="2"/>
      <c r="W26" s="58">
        <v>1</v>
      </c>
      <c r="X26" s="69">
        <f t="shared" si="6"/>
        <v>6.6666666666666666E-2</v>
      </c>
      <c r="Y26" s="2"/>
      <c r="Z26" s="58">
        <v>1</v>
      </c>
      <c r="AA26" s="69">
        <f t="shared" si="7"/>
        <v>6.6666666666666666E-2</v>
      </c>
      <c r="AB26" s="2"/>
      <c r="AC26" s="58">
        <v>1</v>
      </c>
      <c r="AD26" s="69">
        <f t="shared" si="8"/>
        <v>6.6666666666666666E-2</v>
      </c>
      <c r="AE26" s="2"/>
      <c r="AF26" s="58">
        <v>1</v>
      </c>
      <c r="AG26" s="69">
        <f t="shared" si="9"/>
        <v>6.6666666666666666E-2</v>
      </c>
      <c r="AH26" s="2"/>
      <c r="AI26" s="58">
        <v>1</v>
      </c>
      <c r="AJ26" s="69">
        <f t="shared" si="10"/>
        <v>6.6666666666666666E-2</v>
      </c>
      <c r="AK26" s="2"/>
      <c r="AL26" s="58">
        <v>1</v>
      </c>
      <c r="AM26" s="69">
        <f t="shared" si="11"/>
        <v>6.6666666666666666E-2</v>
      </c>
      <c r="AN26" s="2"/>
      <c r="AO26" s="2"/>
      <c r="AP26" s="64">
        <f t="shared" si="13"/>
        <v>12</v>
      </c>
      <c r="AQ26" s="66">
        <f t="shared" si="12"/>
        <v>6.6666666666666666E-2</v>
      </c>
      <c r="AR26" s="2"/>
      <c r="AS26" s="2"/>
      <c r="AT26" s="2"/>
    </row>
    <row r="27" spans="2:55">
      <c r="B27" s="33">
        <v>7899</v>
      </c>
      <c r="C27" s="34" t="s">
        <v>102</v>
      </c>
      <c r="D27" s="2"/>
      <c r="E27" s="61">
        <v>1</v>
      </c>
      <c r="F27" s="69">
        <f t="shared" si="0"/>
        <v>6.6666666666666666E-2</v>
      </c>
      <c r="G27" s="2"/>
      <c r="H27" s="58">
        <v>1</v>
      </c>
      <c r="I27" s="69">
        <f t="shared" si="1"/>
        <v>6.6666666666666666E-2</v>
      </c>
      <c r="J27" s="2"/>
      <c r="K27" s="58">
        <v>1</v>
      </c>
      <c r="L27" s="69">
        <f t="shared" si="2"/>
        <v>6.6666666666666666E-2</v>
      </c>
      <c r="M27" s="2"/>
      <c r="N27" s="58">
        <v>1</v>
      </c>
      <c r="O27" s="69">
        <f t="shared" si="3"/>
        <v>6.6666666666666666E-2</v>
      </c>
      <c r="P27" s="2"/>
      <c r="Q27" s="58">
        <v>1</v>
      </c>
      <c r="R27" s="69">
        <f t="shared" si="4"/>
        <v>6.6666666666666666E-2</v>
      </c>
      <c r="S27" s="2"/>
      <c r="T27" s="58">
        <v>1</v>
      </c>
      <c r="U27" s="69">
        <f t="shared" si="5"/>
        <v>6.6666666666666666E-2</v>
      </c>
      <c r="V27" s="2"/>
      <c r="W27" s="58">
        <v>1</v>
      </c>
      <c r="X27" s="69">
        <f t="shared" si="6"/>
        <v>6.6666666666666666E-2</v>
      </c>
      <c r="Y27" s="2"/>
      <c r="Z27" s="58">
        <v>1</v>
      </c>
      <c r="AA27" s="69">
        <f t="shared" si="7"/>
        <v>6.6666666666666666E-2</v>
      </c>
      <c r="AB27" s="2"/>
      <c r="AC27" s="58">
        <v>1</v>
      </c>
      <c r="AD27" s="69">
        <f t="shared" si="8"/>
        <v>6.6666666666666666E-2</v>
      </c>
      <c r="AE27" s="2"/>
      <c r="AF27" s="58">
        <v>1</v>
      </c>
      <c r="AG27" s="69">
        <f t="shared" si="9"/>
        <v>6.6666666666666666E-2</v>
      </c>
      <c r="AH27" s="2"/>
      <c r="AI27" s="58">
        <v>1</v>
      </c>
      <c r="AJ27" s="69">
        <f t="shared" si="10"/>
        <v>6.6666666666666666E-2</v>
      </c>
      <c r="AK27" s="2"/>
      <c r="AL27" s="58">
        <v>1</v>
      </c>
      <c r="AM27" s="69">
        <f t="shared" si="11"/>
        <v>6.6666666666666666E-2</v>
      </c>
      <c r="AN27" s="2"/>
      <c r="AO27" s="2"/>
      <c r="AP27" s="64">
        <f t="shared" si="13"/>
        <v>12</v>
      </c>
      <c r="AQ27" s="66">
        <f t="shared" si="12"/>
        <v>6.6666666666666666E-2</v>
      </c>
      <c r="AR27" s="2"/>
      <c r="AS27" s="2"/>
      <c r="AT27" s="2"/>
    </row>
    <row r="28" spans="2:55" ht="13" thickBot="1">
      <c r="B28" s="38"/>
      <c r="C28" s="39"/>
      <c r="D28" s="2"/>
      <c r="E28" s="61"/>
      <c r="F28" s="77"/>
      <c r="G28" s="2"/>
      <c r="H28" s="58"/>
      <c r="I28" s="77"/>
      <c r="J28" s="2"/>
      <c r="K28" s="58"/>
      <c r="L28" s="77"/>
      <c r="M28" s="2"/>
      <c r="N28" s="58"/>
      <c r="O28" s="77"/>
      <c r="P28" s="2"/>
      <c r="Q28" s="58"/>
      <c r="R28" s="77"/>
      <c r="S28" s="2"/>
      <c r="T28" s="58"/>
      <c r="U28" s="77"/>
      <c r="V28" s="2"/>
      <c r="W28" s="58"/>
      <c r="X28" s="77"/>
      <c r="Y28" s="2"/>
      <c r="Z28" s="58"/>
      <c r="AA28" s="77"/>
      <c r="AB28" s="2"/>
      <c r="AC28" s="58"/>
      <c r="AD28" s="77"/>
      <c r="AE28" s="2"/>
      <c r="AF28" s="58"/>
      <c r="AG28" s="77"/>
      <c r="AH28" s="2"/>
      <c r="AI28" s="58"/>
      <c r="AJ28" s="77"/>
      <c r="AK28" s="2"/>
      <c r="AL28" s="58"/>
      <c r="AM28" s="77"/>
      <c r="AN28" s="2"/>
      <c r="AO28" s="2"/>
      <c r="AP28" s="64"/>
      <c r="AQ28" s="78"/>
      <c r="AR28" s="2"/>
      <c r="AS28" s="2"/>
      <c r="AT28" s="2"/>
    </row>
    <row r="29" spans="2:55" ht="14" thickTop="1" thickBot="1">
      <c r="B29" s="44">
        <v>7800</v>
      </c>
      <c r="C29" s="45" t="s">
        <v>124</v>
      </c>
      <c r="D29" s="46"/>
      <c r="E29" s="60">
        <f>SUM(E13:E27)</f>
        <v>15</v>
      </c>
      <c r="F29" s="47">
        <f>SUM(F13:F27)</f>
        <v>0.99999999999999989</v>
      </c>
      <c r="G29" s="46"/>
      <c r="H29" s="60">
        <f>SUM(H13:H27)</f>
        <v>15</v>
      </c>
      <c r="I29" s="47">
        <f>SUM(I13:I27)</f>
        <v>0.99999999999999989</v>
      </c>
      <c r="J29" s="46"/>
      <c r="K29" s="60">
        <f>SUM(K13:K27)</f>
        <v>15</v>
      </c>
      <c r="L29" s="47">
        <f>SUM(L13:L27)</f>
        <v>0.99999999999999989</v>
      </c>
      <c r="M29" s="46"/>
      <c r="N29" s="60">
        <f>SUM(N13:N27)</f>
        <v>15</v>
      </c>
      <c r="O29" s="47">
        <f>SUM(O13:O27)</f>
        <v>0.99999999999999989</v>
      </c>
      <c r="P29" s="46"/>
      <c r="Q29" s="60">
        <f>SUM(Q13:Q27)</f>
        <v>15</v>
      </c>
      <c r="R29" s="47">
        <f>SUM(R13:R27)</f>
        <v>0.99999999999999989</v>
      </c>
      <c r="S29" s="46"/>
      <c r="T29" s="60">
        <f>SUM(T13:T27)</f>
        <v>15</v>
      </c>
      <c r="U29" s="47">
        <f>SUM(U13:U27)</f>
        <v>0.99999999999999989</v>
      </c>
      <c r="V29" s="46"/>
      <c r="W29" s="60">
        <f>SUM(W13:W27)</f>
        <v>15</v>
      </c>
      <c r="X29" s="47">
        <f>SUM(X13:X27)</f>
        <v>0.99999999999999989</v>
      </c>
      <c r="Y29" s="46"/>
      <c r="Z29" s="60">
        <f>SUM(Z13:Z27)</f>
        <v>15</v>
      </c>
      <c r="AA29" s="47">
        <f>SUM(AA13:AA27)</f>
        <v>0.99999999999999989</v>
      </c>
      <c r="AB29" s="46"/>
      <c r="AC29" s="60">
        <f>SUM(AC13:AC27)</f>
        <v>15</v>
      </c>
      <c r="AD29" s="47">
        <f>SUM(AD13:AD27)</f>
        <v>0.99999999999999989</v>
      </c>
      <c r="AE29" s="46"/>
      <c r="AF29" s="60">
        <f>SUM(AF13:AF27)</f>
        <v>15</v>
      </c>
      <c r="AG29" s="47">
        <f>SUM(AG13:AG27)</f>
        <v>0.99999999999999989</v>
      </c>
      <c r="AH29" s="46"/>
      <c r="AI29" s="60">
        <f>SUM(AI13:AI27)</f>
        <v>15</v>
      </c>
      <c r="AJ29" s="47">
        <f>SUM(AJ13:AJ27)</f>
        <v>0.99999999999999989</v>
      </c>
      <c r="AK29" s="46"/>
      <c r="AL29" s="60">
        <f>SUM(AL13:AL27)</f>
        <v>15</v>
      </c>
      <c r="AM29" s="47">
        <f>SUM(AM13:AM27)</f>
        <v>0.99999999999999989</v>
      </c>
      <c r="AN29" s="46"/>
      <c r="AO29" s="46"/>
      <c r="AP29" s="60">
        <f>SUM(AP13:AP27)</f>
        <v>180</v>
      </c>
      <c r="AQ29" s="47">
        <f>SUM(AQ13:AQ27)</f>
        <v>0.99999999999999989</v>
      </c>
      <c r="AR29" s="46"/>
      <c r="AS29" s="46"/>
      <c r="AT29" s="46"/>
      <c r="AU29" s="27"/>
    </row>
    <row r="30" spans="2:55" ht="13" thickTop="1">
      <c r="D30"/>
      <c r="G30"/>
      <c r="J30"/>
      <c r="L30" s="67"/>
      <c r="M30"/>
      <c r="O30" s="67"/>
      <c r="P30"/>
      <c r="R30" s="67"/>
      <c r="S30"/>
      <c r="U30" s="67"/>
      <c r="V30"/>
      <c r="X30" s="67"/>
      <c r="Y30"/>
      <c r="AA30" s="67"/>
      <c r="AB30"/>
      <c r="AD30" s="67"/>
      <c r="AE30"/>
      <c r="AG30" s="67"/>
      <c r="AH30"/>
      <c r="AJ30" s="67"/>
      <c r="AK30"/>
      <c r="AM30" s="67"/>
      <c r="AN30"/>
      <c r="AO30"/>
      <c r="AQ30" s="67"/>
      <c r="AR30"/>
    </row>
    <row r="31" spans="2:55">
      <c r="D31"/>
      <c r="G31"/>
      <c r="J31"/>
      <c r="M31"/>
      <c r="P31"/>
      <c r="R31" s="67"/>
      <c r="S31"/>
      <c r="U31" s="67"/>
      <c r="V31"/>
      <c r="X31" s="67"/>
      <c r="Y31"/>
      <c r="AB31"/>
      <c r="AD31" s="67"/>
      <c r="AE31"/>
      <c r="AG31" s="67"/>
      <c r="AH31"/>
      <c r="AJ31" s="67"/>
      <c r="AK31"/>
      <c r="AM31" s="67"/>
      <c r="AN31"/>
      <c r="AO31"/>
      <c r="AR31"/>
    </row>
    <row r="32" spans="2:55">
      <c r="D32"/>
      <c r="G32"/>
      <c r="J32"/>
      <c r="M32"/>
      <c r="P32"/>
      <c r="S32"/>
      <c r="U32" s="67"/>
      <c r="V32"/>
      <c r="Y32"/>
      <c r="AB32"/>
      <c r="AE32"/>
      <c r="AG32" s="67"/>
      <c r="AH32"/>
      <c r="AJ32" s="67"/>
      <c r="AK32"/>
      <c r="AM32" s="67"/>
      <c r="AN32"/>
      <c r="AO32"/>
      <c r="AR32"/>
    </row>
    <row r="33" spans="2:69">
      <c r="C33" t="s">
        <v>0</v>
      </c>
      <c r="D33"/>
      <c r="E33" t="s">
        <v>0</v>
      </c>
      <c r="G33" t="s">
        <v>0</v>
      </c>
      <c r="H33" t="s">
        <v>0</v>
      </c>
      <c r="J33"/>
      <c r="M33"/>
      <c r="P33"/>
      <c r="S33"/>
      <c r="U33" s="67"/>
      <c r="V33"/>
      <c r="Y33"/>
      <c r="AB33"/>
      <c r="AE33"/>
      <c r="AG33" s="67"/>
      <c r="AH33"/>
      <c r="AJ33" s="67"/>
      <c r="AK33"/>
      <c r="AM33" s="67"/>
      <c r="AN33"/>
      <c r="AO33"/>
      <c r="AR33"/>
    </row>
    <row r="34" spans="2:69">
      <c r="D34"/>
      <c r="G34"/>
      <c r="H34" t="s">
        <v>0</v>
      </c>
      <c r="J34"/>
      <c r="M34"/>
      <c r="P34"/>
      <c r="S34"/>
      <c r="V34"/>
      <c r="Y34"/>
      <c r="AB34"/>
      <c r="AE34"/>
      <c r="AG34" s="67"/>
      <c r="AH34"/>
      <c r="AJ34" s="67"/>
      <c r="AK34"/>
      <c r="AM34" s="67"/>
      <c r="AN34"/>
      <c r="AO34"/>
      <c r="AR34"/>
    </row>
    <row r="35" spans="2:69">
      <c r="D35"/>
      <c r="G35"/>
      <c r="H35" t="s">
        <v>0</v>
      </c>
      <c r="J35"/>
      <c r="M35"/>
      <c r="P35"/>
      <c r="S35"/>
      <c r="V35"/>
      <c r="Y35"/>
      <c r="AB35"/>
      <c r="AE35"/>
      <c r="AH35"/>
      <c r="AK35"/>
      <c r="AM35" s="67"/>
      <c r="AN35"/>
      <c r="AO35"/>
      <c r="AR35"/>
    </row>
    <row r="36" spans="2:69">
      <c r="D36"/>
      <c r="G36"/>
      <c r="H36" t="s">
        <v>0</v>
      </c>
      <c r="J36"/>
      <c r="M36"/>
      <c r="P36"/>
      <c r="S36"/>
      <c r="V36"/>
      <c r="Y36"/>
      <c r="AB36"/>
      <c r="AE36"/>
      <c r="AH36"/>
      <c r="AK36"/>
      <c r="AN36"/>
      <c r="AO36"/>
      <c r="AR36"/>
      <c r="BB36" s="7"/>
      <c r="BC36" s="7"/>
      <c r="BD36" s="7"/>
      <c r="BE36" s="7"/>
      <c r="BF36" s="7"/>
      <c r="BG36" s="7"/>
      <c r="BH36" s="7"/>
      <c r="BI36" s="7"/>
      <c r="BJ36" s="7"/>
      <c r="BK36" s="7"/>
      <c r="BL36" s="7"/>
      <c r="BM36" s="7"/>
      <c r="BN36" s="7"/>
      <c r="BO36" s="7"/>
      <c r="BP36" s="7"/>
      <c r="BQ36" s="7"/>
    </row>
    <row r="37" spans="2:69">
      <c r="D37"/>
      <c r="G37"/>
      <c r="H37" t="s">
        <v>0</v>
      </c>
      <c r="J37"/>
      <c r="M37"/>
      <c r="P37"/>
      <c r="S37"/>
      <c r="V37"/>
      <c r="Y37"/>
      <c r="AB37"/>
      <c r="AE37"/>
      <c r="AH37"/>
      <c r="AK37"/>
      <c r="AN37"/>
      <c r="AO37"/>
      <c r="AR37"/>
    </row>
    <row r="38" spans="2:69">
      <c r="D38"/>
      <c r="G38"/>
      <c r="H38" t="s">
        <v>0</v>
      </c>
      <c r="J38"/>
      <c r="M38"/>
      <c r="P38"/>
      <c r="S38"/>
      <c r="V38"/>
      <c r="Y38"/>
      <c r="AB38"/>
      <c r="AE38"/>
      <c r="AH38"/>
      <c r="AK38"/>
      <c r="AN38"/>
      <c r="AO38"/>
      <c r="AR38"/>
    </row>
    <row r="39" spans="2:69">
      <c r="D39"/>
      <c r="G39"/>
      <c r="J39"/>
      <c r="M39"/>
      <c r="P39"/>
      <c r="S39"/>
      <c r="V39"/>
      <c r="Y39"/>
      <c r="AB39"/>
      <c r="AE39"/>
      <c r="AH39"/>
      <c r="AK39"/>
      <c r="AN39"/>
      <c r="AO39"/>
      <c r="AR39"/>
    </row>
    <row r="40" spans="2:69">
      <c r="D40"/>
      <c r="G40"/>
      <c r="J40"/>
      <c r="M40"/>
      <c r="P40"/>
      <c r="S40"/>
      <c r="V40"/>
      <c r="Y40"/>
      <c r="AB40"/>
      <c r="AE40"/>
      <c r="AH40"/>
      <c r="AK40"/>
      <c r="AN40"/>
      <c r="AO40"/>
      <c r="AR40"/>
    </row>
    <row r="41" spans="2:69">
      <c r="D41"/>
      <c r="G41"/>
      <c r="J41"/>
      <c r="M41"/>
      <c r="P41"/>
      <c r="S41"/>
      <c r="V41"/>
      <c r="Y41"/>
      <c r="AB41"/>
      <c r="AE41"/>
      <c r="AH41"/>
      <c r="AK41"/>
      <c r="AN41"/>
      <c r="AO41"/>
      <c r="AR41"/>
    </row>
    <row r="42" spans="2:69">
      <c r="D42"/>
      <c r="G42"/>
      <c r="J42"/>
      <c r="M42"/>
      <c r="P42"/>
      <c r="S42"/>
      <c r="V42"/>
      <c r="Y42"/>
      <c r="AB42"/>
      <c r="AE42"/>
      <c r="AH42"/>
      <c r="AK42"/>
      <c r="AN42"/>
      <c r="AO42"/>
      <c r="AR42"/>
    </row>
    <row r="43" spans="2:69">
      <c r="D43"/>
      <c r="G43"/>
      <c r="J43"/>
      <c r="M43"/>
      <c r="P43"/>
      <c r="S43"/>
      <c r="V43"/>
      <c r="Y43"/>
      <c r="AB43"/>
      <c r="AE43"/>
      <c r="AH43"/>
      <c r="AK43"/>
      <c r="AN43"/>
      <c r="AO43"/>
      <c r="AR43"/>
    </row>
    <row r="44" spans="2:69">
      <c r="D44"/>
      <c r="G44"/>
      <c r="J44"/>
      <c r="M44"/>
      <c r="P44"/>
      <c r="S44"/>
      <c r="V44"/>
      <c r="Y44"/>
      <c r="AB44"/>
      <c r="AE44"/>
      <c r="AH44"/>
      <c r="AK44"/>
      <c r="AN44"/>
      <c r="AO44"/>
      <c r="AR44"/>
    </row>
    <row r="45" spans="2:69">
      <c r="D45"/>
      <c r="G45"/>
      <c r="J45"/>
      <c r="M45"/>
      <c r="P45"/>
      <c r="S45"/>
      <c r="V45"/>
      <c r="Y45"/>
      <c r="AB45"/>
      <c r="AE45"/>
      <c r="AH45"/>
      <c r="AK45"/>
      <c r="AN45"/>
      <c r="AO45"/>
      <c r="AR45"/>
    </row>
    <row r="46" spans="2:69">
      <c r="D46"/>
      <c r="G46"/>
      <c r="J46"/>
      <c r="M46"/>
      <c r="P46"/>
      <c r="S46"/>
      <c r="V46"/>
      <c r="Y46"/>
      <c r="AB46"/>
      <c r="AE46"/>
      <c r="AH46"/>
      <c r="AK46"/>
      <c r="AN46"/>
      <c r="AO46"/>
      <c r="AR46"/>
    </row>
    <row r="47" spans="2:69">
      <c r="D47"/>
      <c r="G47"/>
      <c r="J47"/>
      <c r="M47"/>
      <c r="P47"/>
      <c r="S47"/>
      <c r="V47"/>
      <c r="Y47"/>
      <c r="AB47"/>
      <c r="AE47"/>
      <c r="AH47"/>
      <c r="AK47"/>
      <c r="AN47"/>
      <c r="AO47"/>
      <c r="AR47"/>
    </row>
    <row r="48" spans="2:69">
      <c r="B48" s="48"/>
      <c r="C48" s="48"/>
      <c r="D48" s="2"/>
      <c r="E48" s="48"/>
      <c r="F48" s="48"/>
      <c r="G48" s="2"/>
      <c r="H48" s="49"/>
      <c r="I48" s="48"/>
      <c r="J48" s="2"/>
      <c r="K48" s="48"/>
      <c r="L48" s="48"/>
      <c r="M48" s="2"/>
      <c r="N48" s="48"/>
      <c r="O48" s="48"/>
      <c r="P48" s="2"/>
      <c r="Q48" s="48"/>
      <c r="R48" s="48"/>
      <c r="S48" s="2"/>
      <c r="T48" s="48"/>
      <c r="U48" s="48"/>
      <c r="V48" s="2"/>
      <c r="W48" s="48"/>
      <c r="X48" s="48"/>
      <c r="Y48" s="2"/>
      <c r="Z48" s="48"/>
      <c r="AA48" s="48"/>
      <c r="AB48" s="2"/>
      <c r="AC48" s="48"/>
      <c r="AD48" s="48"/>
      <c r="AE48" s="2"/>
      <c r="AF48" s="48"/>
      <c r="AG48" s="48"/>
      <c r="AH48" s="2"/>
      <c r="AI48" s="48"/>
      <c r="AJ48" s="48"/>
      <c r="AK48" s="2"/>
      <c r="AL48" s="48"/>
      <c r="AM48" s="48"/>
      <c r="AN48" s="2"/>
      <c r="AO48" s="2"/>
      <c r="AP48" s="48"/>
      <c r="AQ48" s="48"/>
      <c r="AR48" s="2"/>
      <c r="AS48" s="48"/>
      <c r="AT48"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50"/>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tr">
        <f>+'Total des coûts d''exploitation'!B2:C2</f>
        <v>Restaurant Le 755 cuisine_monde</v>
      </c>
      <c r="C2" s="365"/>
      <c r="AR2" s="2"/>
      <c r="AS2" s="2"/>
      <c r="AT2" s="2"/>
    </row>
    <row r="3" spans="2:56">
      <c r="B3" s="366" t="str">
        <f>+'Total des coûts d''exploitation'!B3:C3</f>
        <v>Budget d’exploitation pour l’année 2017</v>
      </c>
      <c r="C3" s="367"/>
      <c r="AR3" s="2"/>
      <c r="AS3" s="2"/>
      <c r="AT3" s="2"/>
    </row>
    <row r="4" spans="2:56" ht="13" thickBot="1">
      <c r="B4" s="368" t="str">
        <f>+'Total des coûts d''exploitation'!B4:C4</f>
        <v>Calendrier du 1er janvier 2017 au 31 décembre 2017</v>
      </c>
      <c r="C4" s="369"/>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+E31/$C$7/31</f>
        <v>5.4838709677419361E-3</v>
      </c>
      <c r="G6" s="7"/>
      <c r="H6" s="5" t="str">
        <f>+E6</f>
        <v>Coût / place / jour</v>
      </c>
      <c r="I6" s="6">
        <f>+H31/$C$7/28</f>
        <v>6.0714285714285722E-3</v>
      </c>
      <c r="J6" s="7"/>
      <c r="K6" s="5" t="str">
        <f>+H6</f>
        <v>Coût / place / jour</v>
      </c>
      <c r="L6" s="6">
        <f>+K31/$C$7/31</f>
        <v>5.4838709677419361E-3</v>
      </c>
      <c r="M6" s="7"/>
      <c r="N6" s="5" t="str">
        <f>+K6</f>
        <v>Coût / place / jour</v>
      </c>
      <c r="O6" s="6">
        <f>+N31/$C$7/30</f>
        <v>5.6666666666666671E-3</v>
      </c>
      <c r="P6" s="8"/>
      <c r="Q6" s="5" t="str">
        <f>+N6</f>
        <v>Coût / place / jour</v>
      </c>
      <c r="R6" s="6">
        <f>+Q31/$C$7/31</f>
        <v>5.4838709677419361E-3</v>
      </c>
      <c r="S6" s="8"/>
      <c r="T6" s="5" t="str">
        <f>+Q6</f>
        <v>Coût / place / jour</v>
      </c>
      <c r="U6" s="6">
        <f>+T31/$C$7/30</f>
        <v>5.6666666666666671E-3</v>
      </c>
      <c r="V6" s="7"/>
      <c r="W6" s="5" t="str">
        <f>+T6</f>
        <v>Coût / place / jour</v>
      </c>
      <c r="X6" s="6">
        <f>+W31/$C$7/31</f>
        <v>5.4838709677419361E-3</v>
      </c>
      <c r="Y6" s="7"/>
      <c r="Z6" s="5" t="str">
        <f>+W6</f>
        <v>Coût / place / jour</v>
      </c>
      <c r="AA6" s="6">
        <f>+Z31/$C$7/31</f>
        <v>5.4838709677419361E-3</v>
      </c>
      <c r="AB6" s="7"/>
      <c r="AC6" s="5" t="str">
        <f>+Z6</f>
        <v>Coût / place / jour</v>
      </c>
      <c r="AD6" s="6">
        <f>+AC31/$C$7/30</f>
        <v>5.6666666666666671E-3</v>
      </c>
      <c r="AE6" s="7"/>
      <c r="AF6" s="5" t="str">
        <f>+AC6</f>
        <v>Coût / place / jour</v>
      </c>
      <c r="AG6" s="6">
        <f>+AF31/$C$7/31</f>
        <v>5.4838709677419361E-3</v>
      </c>
      <c r="AH6" s="7"/>
      <c r="AI6" s="5" t="str">
        <f>+AF6</f>
        <v>Coût / place / jour</v>
      </c>
      <c r="AJ6" s="6">
        <f>+AI31/$C$7/30</f>
        <v>5.6666666666666671E-3</v>
      </c>
      <c r="AK6" s="9"/>
      <c r="AL6" s="5" t="str">
        <f>+AI6</f>
        <v>Coût / place / jour</v>
      </c>
      <c r="AM6" s="6">
        <f>+AL31/$C$7/31</f>
        <v>5.4838709677419361E-3</v>
      </c>
      <c r="AN6" s="7"/>
      <c r="AO6" s="7"/>
      <c r="AP6" s="10" t="str">
        <f>+AL6</f>
        <v>Coût / place / jour</v>
      </c>
      <c r="AQ6" s="11">
        <f>+AP31/$C$7/365</f>
        <v>5.5890410958904114E-3</v>
      </c>
      <c r="AR6" s="2"/>
      <c r="AS6" s="2"/>
      <c r="AT6" s="2"/>
    </row>
    <row r="7" spans="2:56">
      <c r="B7" s="12"/>
      <c r="C7" s="13">
        <f>+'Total des coûts d''exploitation'!C7</f>
        <v>100</v>
      </c>
      <c r="D7"/>
      <c r="E7" s="18">
        <f>+E31/$AP31</f>
        <v>8.3333333333333329E-2</v>
      </c>
      <c r="F7" s="14"/>
      <c r="G7"/>
      <c r="H7" s="18">
        <f>+H31/$AP31</f>
        <v>8.3333333333333329E-2</v>
      </c>
      <c r="I7" s="14"/>
      <c r="J7"/>
      <c r="K7" s="18">
        <f>+K31/$AP31</f>
        <v>8.3333333333333329E-2</v>
      </c>
      <c r="L7" s="19"/>
      <c r="M7"/>
      <c r="N7" s="18">
        <f>+N31/$AP31</f>
        <v>8.3333333333333329E-2</v>
      </c>
      <c r="O7" s="19"/>
      <c r="P7" s="15"/>
      <c r="Q7" s="18">
        <f>+Q31/$AP31</f>
        <v>8.3333333333333329E-2</v>
      </c>
      <c r="R7" s="19"/>
      <c r="S7" s="15"/>
      <c r="T7" s="18">
        <f>+T31/$AP31</f>
        <v>8.3333333333333329E-2</v>
      </c>
      <c r="U7" s="19"/>
      <c r="V7"/>
      <c r="W7" s="18">
        <f>+W31/$AP31</f>
        <v>8.3333333333333329E-2</v>
      </c>
      <c r="X7" s="19"/>
      <c r="Y7"/>
      <c r="Z7" s="18">
        <f>+Z31/$AP31</f>
        <v>8.3333333333333329E-2</v>
      </c>
      <c r="AA7" s="19"/>
      <c r="AB7"/>
      <c r="AC7" s="18">
        <f>+AC31/$AP31</f>
        <v>8.3333333333333329E-2</v>
      </c>
      <c r="AD7" s="19"/>
      <c r="AE7"/>
      <c r="AF7" s="18">
        <f>+AF31/$AP31</f>
        <v>8.3333333333333329E-2</v>
      </c>
      <c r="AG7" s="19"/>
      <c r="AH7"/>
      <c r="AI7" s="18">
        <f>+AI31/$AP31</f>
        <v>8.3333333333333329E-2</v>
      </c>
      <c r="AJ7" s="19"/>
      <c r="AK7" s="16"/>
      <c r="AL7" s="18">
        <f>+AL31/$AP31</f>
        <v>8.3333333333333329E-2</v>
      </c>
      <c r="AM7" s="19"/>
      <c r="AN7"/>
      <c r="AO7"/>
      <c r="AP7" s="24">
        <f>+AP31/$AP31</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2:56" ht="13" thickBot="1">
      <c r="B9" s="50"/>
      <c r="C9" s="51">
        <f>AP31/$C$7</f>
        <v>2.04</v>
      </c>
      <c r="D9"/>
      <c r="E9" s="71"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Résultats'!C33</f>
        <v xml:space="preserve">Entretien &amp; Réparations </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7">
        <v>7902</v>
      </c>
      <c r="C13" s="34" t="s">
        <v>119</v>
      </c>
      <c r="D13" s="2"/>
      <c r="E13" s="61">
        <v>1</v>
      </c>
      <c r="F13" s="68">
        <f t="shared" ref="F13:F29" si="0">E13/E$31</f>
        <v>5.8823529411764705E-2</v>
      </c>
      <c r="G13" s="2"/>
      <c r="H13" s="58">
        <v>1</v>
      </c>
      <c r="I13" s="68">
        <f t="shared" ref="I13:I29" si="1">H13/H$31</f>
        <v>5.8823529411764705E-2</v>
      </c>
      <c r="J13" s="40"/>
      <c r="K13" s="58">
        <v>1</v>
      </c>
      <c r="L13" s="68">
        <f t="shared" ref="L13:L29" si="2">K13/K$31</f>
        <v>5.8823529411764705E-2</v>
      </c>
      <c r="M13" s="40"/>
      <c r="N13" s="58">
        <v>1</v>
      </c>
      <c r="O13" s="68">
        <f t="shared" ref="O13:O29" si="3">N13/N$31</f>
        <v>5.8823529411764705E-2</v>
      </c>
      <c r="P13" s="40"/>
      <c r="Q13" s="58">
        <v>1</v>
      </c>
      <c r="R13" s="68">
        <f t="shared" ref="R13:R29" si="4">Q13/Q$31</f>
        <v>5.8823529411764705E-2</v>
      </c>
      <c r="S13" s="40"/>
      <c r="T13" s="58">
        <v>1</v>
      </c>
      <c r="U13" s="68">
        <f t="shared" ref="U13:U29" si="5">T13/T$31</f>
        <v>5.8823529411764705E-2</v>
      </c>
      <c r="V13" s="40"/>
      <c r="W13" s="58">
        <v>1</v>
      </c>
      <c r="X13" s="68">
        <f t="shared" ref="X13:X29" si="6">W13/W$31</f>
        <v>5.8823529411764705E-2</v>
      </c>
      <c r="Y13" s="40"/>
      <c r="Z13" s="58">
        <v>1</v>
      </c>
      <c r="AA13" s="68">
        <f t="shared" ref="AA13:AA29" si="7">Z13/Z$31</f>
        <v>5.8823529411764705E-2</v>
      </c>
      <c r="AB13" s="40"/>
      <c r="AC13" s="58">
        <v>1</v>
      </c>
      <c r="AD13" s="68">
        <f t="shared" ref="AD13:AD29" si="8">AC13/AC$31</f>
        <v>5.8823529411764705E-2</v>
      </c>
      <c r="AE13" s="40"/>
      <c r="AF13" s="58">
        <v>1</v>
      </c>
      <c r="AG13" s="68">
        <f t="shared" ref="AG13:AG29" si="9">AF13/AF$31</f>
        <v>5.8823529411764705E-2</v>
      </c>
      <c r="AH13" s="40"/>
      <c r="AI13" s="58">
        <v>1</v>
      </c>
      <c r="AJ13" s="68">
        <f t="shared" ref="AJ13:AJ29" si="10">AI13/AI$31</f>
        <v>5.8823529411764705E-2</v>
      </c>
      <c r="AK13" s="40"/>
      <c r="AL13" s="58">
        <v>1</v>
      </c>
      <c r="AM13" s="68">
        <f t="shared" ref="AM13:AM29" si="11">AL13/AL$31</f>
        <v>5.8823529411764705E-2</v>
      </c>
      <c r="AN13" s="40"/>
      <c r="AO13" s="40"/>
      <c r="AP13" s="64">
        <f t="shared" ref="AP13:AP29" si="12">SUM(+$AL13+$AI13+$AF13+$AC13+$Z13+$W13+$T13+$Q13+$N13+$K13+$H13+$E13)</f>
        <v>12</v>
      </c>
      <c r="AQ13" s="65">
        <f t="shared" ref="AQ13:AQ29" si="13">AP13/AP$31</f>
        <v>5.8823529411764705E-2</v>
      </c>
      <c r="AR13" s="40"/>
      <c r="AS13" s="40"/>
      <c r="AT13" s="40"/>
      <c r="AU13" s="41"/>
      <c r="AV13" s="41"/>
      <c r="AW13" s="41"/>
      <c r="AX13" s="41"/>
      <c r="AY13" s="41"/>
      <c r="AZ13" s="41"/>
      <c r="BA13" s="41"/>
      <c r="BB13" s="41"/>
      <c r="BC13" s="41"/>
    </row>
    <row r="14" spans="2:56">
      <c r="B14" s="83">
        <v>7904</v>
      </c>
      <c r="C14" s="34" t="s">
        <v>118</v>
      </c>
      <c r="D14" s="2"/>
      <c r="E14" s="62">
        <v>1</v>
      </c>
      <c r="F14" s="69">
        <f t="shared" si="0"/>
        <v>5.8823529411764705E-2</v>
      </c>
      <c r="G14" s="2"/>
      <c r="H14" s="59">
        <v>1</v>
      </c>
      <c r="I14" s="69">
        <f t="shared" si="1"/>
        <v>5.8823529411764705E-2</v>
      </c>
      <c r="J14" s="40"/>
      <c r="K14" s="59">
        <v>1</v>
      </c>
      <c r="L14" s="69">
        <f t="shared" si="2"/>
        <v>5.8823529411764705E-2</v>
      </c>
      <c r="M14" s="40"/>
      <c r="N14" s="59">
        <v>1</v>
      </c>
      <c r="O14" s="69">
        <f t="shared" si="3"/>
        <v>5.8823529411764705E-2</v>
      </c>
      <c r="P14" s="40"/>
      <c r="Q14" s="59">
        <v>1</v>
      </c>
      <c r="R14" s="69">
        <f t="shared" si="4"/>
        <v>5.8823529411764705E-2</v>
      </c>
      <c r="S14" s="40"/>
      <c r="T14" s="59">
        <v>1</v>
      </c>
      <c r="U14" s="69">
        <f t="shared" si="5"/>
        <v>5.8823529411764705E-2</v>
      </c>
      <c r="V14" s="40"/>
      <c r="W14" s="59">
        <v>1</v>
      </c>
      <c r="X14" s="69">
        <f t="shared" si="6"/>
        <v>5.8823529411764705E-2</v>
      </c>
      <c r="Y14" s="40"/>
      <c r="Z14" s="59">
        <v>1</v>
      </c>
      <c r="AA14" s="69">
        <f t="shared" si="7"/>
        <v>5.8823529411764705E-2</v>
      </c>
      <c r="AB14" s="40"/>
      <c r="AC14" s="59">
        <v>1</v>
      </c>
      <c r="AD14" s="69">
        <f t="shared" si="8"/>
        <v>5.8823529411764705E-2</v>
      </c>
      <c r="AE14" s="40"/>
      <c r="AF14" s="59">
        <v>1</v>
      </c>
      <c r="AG14" s="69">
        <f t="shared" si="9"/>
        <v>5.8823529411764705E-2</v>
      </c>
      <c r="AH14" s="40"/>
      <c r="AI14" s="59">
        <v>1</v>
      </c>
      <c r="AJ14" s="69">
        <f t="shared" si="10"/>
        <v>5.8823529411764705E-2</v>
      </c>
      <c r="AK14" s="40"/>
      <c r="AL14" s="59">
        <v>1</v>
      </c>
      <c r="AM14" s="69">
        <f t="shared" si="11"/>
        <v>5.8823529411764705E-2</v>
      </c>
      <c r="AN14" s="40"/>
      <c r="AO14" s="40"/>
      <c r="AP14" s="64">
        <f t="shared" si="12"/>
        <v>12</v>
      </c>
      <c r="AQ14" s="66">
        <f t="shared" si="13"/>
        <v>5.8823529411764705E-2</v>
      </c>
      <c r="AR14" s="40"/>
      <c r="AS14" s="40"/>
      <c r="AT14" s="40"/>
      <c r="AU14" s="41"/>
      <c r="AV14" s="41"/>
      <c r="AW14" s="41"/>
      <c r="AX14" s="41"/>
      <c r="AY14" s="41"/>
      <c r="AZ14" s="41"/>
      <c r="BA14" s="41"/>
      <c r="BB14" s="41"/>
      <c r="BC14" s="41"/>
    </row>
    <row r="15" spans="2:56">
      <c r="B15" s="83">
        <v>7906</v>
      </c>
      <c r="C15" s="34" t="s">
        <v>117</v>
      </c>
      <c r="D15" s="2"/>
      <c r="E15" s="61">
        <v>1</v>
      </c>
      <c r="F15" s="69">
        <f t="shared" si="0"/>
        <v>5.8823529411764705E-2</v>
      </c>
      <c r="G15" s="42" t="s">
        <v>0</v>
      </c>
      <c r="H15" s="58">
        <v>1</v>
      </c>
      <c r="I15" s="69">
        <f t="shared" si="1"/>
        <v>5.8823529411764705E-2</v>
      </c>
      <c r="J15" s="40"/>
      <c r="K15" s="58">
        <v>1</v>
      </c>
      <c r="L15" s="69">
        <f t="shared" si="2"/>
        <v>5.8823529411764705E-2</v>
      </c>
      <c r="M15" s="40"/>
      <c r="N15" s="58">
        <v>1</v>
      </c>
      <c r="O15" s="69">
        <f t="shared" si="3"/>
        <v>5.8823529411764705E-2</v>
      </c>
      <c r="P15" s="40"/>
      <c r="Q15" s="58">
        <v>1</v>
      </c>
      <c r="R15" s="69">
        <f t="shared" si="4"/>
        <v>5.8823529411764705E-2</v>
      </c>
      <c r="S15" s="40"/>
      <c r="T15" s="58">
        <v>1</v>
      </c>
      <c r="U15" s="69">
        <f t="shared" si="5"/>
        <v>5.8823529411764705E-2</v>
      </c>
      <c r="V15" s="40"/>
      <c r="W15" s="58">
        <v>1</v>
      </c>
      <c r="X15" s="69">
        <f t="shared" si="6"/>
        <v>5.8823529411764705E-2</v>
      </c>
      <c r="Y15" s="40"/>
      <c r="Z15" s="58">
        <v>1</v>
      </c>
      <c r="AA15" s="69">
        <f t="shared" si="7"/>
        <v>5.8823529411764705E-2</v>
      </c>
      <c r="AB15" s="40"/>
      <c r="AC15" s="58">
        <v>1</v>
      </c>
      <c r="AD15" s="69">
        <f t="shared" si="8"/>
        <v>5.8823529411764705E-2</v>
      </c>
      <c r="AE15" s="40"/>
      <c r="AF15" s="58">
        <v>1</v>
      </c>
      <c r="AG15" s="69">
        <f t="shared" si="9"/>
        <v>5.8823529411764705E-2</v>
      </c>
      <c r="AH15" s="40"/>
      <c r="AI15" s="58">
        <v>1</v>
      </c>
      <c r="AJ15" s="69">
        <f t="shared" si="10"/>
        <v>5.8823529411764705E-2</v>
      </c>
      <c r="AK15" s="40"/>
      <c r="AL15" s="58">
        <v>1</v>
      </c>
      <c r="AM15" s="69">
        <f t="shared" si="11"/>
        <v>5.8823529411764705E-2</v>
      </c>
      <c r="AN15" s="40"/>
      <c r="AO15" s="40"/>
      <c r="AP15" s="64">
        <f t="shared" si="12"/>
        <v>12</v>
      </c>
      <c r="AQ15" s="66">
        <f t="shared" si="13"/>
        <v>5.8823529411764705E-2</v>
      </c>
      <c r="AR15" s="40"/>
      <c r="AS15" s="40"/>
      <c r="AT15" s="40"/>
      <c r="AU15" s="41"/>
      <c r="AV15" s="41"/>
      <c r="AW15" s="41"/>
      <c r="AX15" s="41"/>
      <c r="AY15" s="41"/>
      <c r="AZ15" s="41"/>
      <c r="BA15" s="41"/>
      <c r="BB15" s="41"/>
      <c r="BC15" s="41"/>
    </row>
    <row r="16" spans="2:56">
      <c r="B16" s="83">
        <v>7908</v>
      </c>
      <c r="C16" s="34" t="s">
        <v>116</v>
      </c>
      <c r="D16" s="2"/>
      <c r="E16" s="61">
        <v>1</v>
      </c>
      <c r="F16" s="69">
        <f t="shared" si="0"/>
        <v>5.8823529411764705E-2</v>
      </c>
      <c r="G16" s="2"/>
      <c r="H16" s="58">
        <v>1</v>
      </c>
      <c r="I16" s="69">
        <f t="shared" si="1"/>
        <v>5.8823529411764705E-2</v>
      </c>
      <c r="J16" s="40"/>
      <c r="K16" s="58">
        <v>1</v>
      </c>
      <c r="L16" s="69">
        <f t="shared" si="2"/>
        <v>5.8823529411764705E-2</v>
      </c>
      <c r="M16" s="40"/>
      <c r="N16" s="58">
        <v>1</v>
      </c>
      <c r="O16" s="69">
        <f t="shared" si="3"/>
        <v>5.8823529411764705E-2</v>
      </c>
      <c r="P16" s="40"/>
      <c r="Q16" s="58">
        <v>1</v>
      </c>
      <c r="R16" s="69">
        <f t="shared" si="4"/>
        <v>5.8823529411764705E-2</v>
      </c>
      <c r="S16" s="40"/>
      <c r="T16" s="58">
        <v>1</v>
      </c>
      <c r="U16" s="69">
        <f t="shared" si="5"/>
        <v>5.8823529411764705E-2</v>
      </c>
      <c r="V16" s="40"/>
      <c r="W16" s="58">
        <v>1</v>
      </c>
      <c r="X16" s="69">
        <f t="shared" si="6"/>
        <v>5.8823529411764705E-2</v>
      </c>
      <c r="Y16" s="40"/>
      <c r="Z16" s="58">
        <v>1</v>
      </c>
      <c r="AA16" s="69">
        <f t="shared" si="7"/>
        <v>5.8823529411764705E-2</v>
      </c>
      <c r="AB16" s="40"/>
      <c r="AC16" s="58">
        <v>1</v>
      </c>
      <c r="AD16" s="69">
        <f t="shared" si="8"/>
        <v>5.8823529411764705E-2</v>
      </c>
      <c r="AE16" s="40"/>
      <c r="AF16" s="58">
        <v>1</v>
      </c>
      <c r="AG16" s="69">
        <f t="shared" si="9"/>
        <v>5.8823529411764705E-2</v>
      </c>
      <c r="AH16" s="40"/>
      <c r="AI16" s="58">
        <v>1</v>
      </c>
      <c r="AJ16" s="69">
        <f t="shared" si="10"/>
        <v>5.8823529411764705E-2</v>
      </c>
      <c r="AK16" s="40"/>
      <c r="AL16" s="58">
        <v>1</v>
      </c>
      <c r="AM16" s="69">
        <f t="shared" si="11"/>
        <v>5.8823529411764705E-2</v>
      </c>
      <c r="AN16" s="40"/>
      <c r="AO16" s="40"/>
      <c r="AP16" s="64">
        <f t="shared" si="12"/>
        <v>12</v>
      </c>
      <c r="AQ16" s="66">
        <f t="shared" si="13"/>
        <v>5.8823529411764705E-2</v>
      </c>
      <c r="AR16" s="40"/>
      <c r="AS16" s="40"/>
      <c r="AT16" s="40"/>
      <c r="AU16" s="41"/>
      <c r="AV16" s="41"/>
      <c r="AW16" s="41"/>
      <c r="AX16" s="41"/>
      <c r="AY16" s="41"/>
      <c r="AZ16" s="41"/>
      <c r="BA16" s="41"/>
      <c r="BB16" s="41"/>
      <c r="BC16" s="41"/>
    </row>
    <row r="17" spans="2:55">
      <c r="B17" s="83">
        <v>7910</v>
      </c>
      <c r="C17" s="34" t="s">
        <v>115</v>
      </c>
      <c r="D17" s="2"/>
      <c r="E17" s="61">
        <v>1</v>
      </c>
      <c r="F17" s="69">
        <f t="shared" si="0"/>
        <v>5.8823529411764705E-2</v>
      </c>
      <c r="G17" s="2"/>
      <c r="H17" s="58">
        <v>1</v>
      </c>
      <c r="I17" s="69">
        <f t="shared" si="1"/>
        <v>5.8823529411764705E-2</v>
      </c>
      <c r="J17" s="40"/>
      <c r="K17" s="58">
        <v>1</v>
      </c>
      <c r="L17" s="69">
        <f t="shared" si="2"/>
        <v>5.8823529411764705E-2</v>
      </c>
      <c r="M17" s="40"/>
      <c r="N17" s="58">
        <v>1</v>
      </c>
      <c r="O17" s="69">
        <f t="shared" si="3"/>
        <v>5.8823529411764705E-2</v>
      </c>
      <c r="P17" s="40"/>
      <c r="Q17" s="58">
        <v>1</v>
      </c>
      <c r="R17" s="69">
        <f t="shared" si="4"/>
        <v>5.8823529411764705E-2</v>
      </c>
      <c r="S17" s="40"/>
      <c r="T17" s="58">
        <v>1</v>
      </c>
      <c r="U17" s="69">
        <f t="shared" si="5"/>
        <v>5.8823529411764705E-2</v>
      </c>
      <c r="V17" s="40"/>
      <c r="W17" s="58">
        <v>1</v>
      </c>
      <c r="X17" s="69">
        <f t="shared" si="6"/>
        <v>5.8823529411764705E-2</v>
      </c>
      <c r="Y17" s="40"/>
      <c r="Z17" s="58">
        <v>1</v>
      </c>
      <c r="AA17" s="69">
        <f t="shared" si="7"/>
        <v>5.8823529411764705E-2</v>
      </c>
      <c r="AB17" s="40"/>
      <c r="AC17" s="58">
        <v>1</v>
      </c>
      <c r="AD17" s="69">
        <f t="shared" si="8"/>
        <v>5.8823529411764705E-2</v>
      </c>
      <c r="AE17" s="40"/>
      <c r="AF17" s="58">
        <v>1</v>
      </c>
      <c r="AG17" s="69">
        <f t="shared" si="9"/>
        <v>5.8823529411764705E-2</v>
      </c>
      <c r="AH17" s="40"/>
      <c r="AI17" s="58">
        <v>1</v>
      </c>
      <c r="AJ17" s="69">
        <f t="shared" si="10"/>
        <v>5.8823529411764705E-2</v>
      </c>
      <c r="AK17" s="40"/>
      <c r="AL17" s="58">
        <v>1</v>
      </c>
      <c r="AM17" s="69">
        <f t="shared" si="11"/>
        <v>5.8823529411764705E-2</v>
      </c>
      <c r="AN17" s="40"/>
      <c r="AO17" s="40"/>
      <c r="AP17" s="64">
        <f t="shared" si="12"/>
        <v>12</v>
      </c>
      <c r="AQ17" s="66">
        <f t="shared" si="13"/>
        <v>5.8823529411764705E-2</v>
      </c>
      <c r="AR17" s="40"/>
      <c r="AS17" s="40"/>
      <c r="AT17" s="40"/>
      <c r="AU17" s="41"/>
      <c r="AV17" s="41"/>
      <c r="AW17" s="41"/>
      <c r="AX17" s="41"/>
      <c r="AY17" s="41"/>
      <c r="AZ17" s="41"/>
      <c r="BA17" s="41"/>
      <c r="BB17" s="41"/>
      <c r="BC17" s="41"/>
    </row>
    <row r="18" spans="2:55">
      <c r="B18" s="83">
        <v>7912</v>
      </c>
      <c r="C18" s="34" t="s">
        <v>114</v>
      </c>
      <c r="D18" s="2"/>
      <c r="E18" s="61">
        <v>1</v>
      </c>
      <c r="F18" s="69">
        <f t="shared" si="0"/>
        <v>5.8823529411764705E-2</v>
      </c>
      <c r="G18" s="2"/>
      <c r="H18" s="58">
        <v>1</v>
      </c>
      <c r="I18" s="69">
        <f t="shared" si="1"/>
        <v>5.8823529411764705E-2</v>
      </c>
      <c r="J18" s="40"/>
      <c r="K18" s="58">
        <v>1</v>
      </c>
      <c r="L18" s="69">
        <f t="shared" si="2"/>
        <v>5.8823529411764705E-2</v>
      </c>
      <c r="M18" s="40"/>
      <c r="N18" s="58">
        <v>1</v>
      </c>
      <c r="O18" s="69">
        <f t="shared" si="3"/>
        <v>5.8823529411764705E-2</v>
      </c>
      <c r="P18" s="40"/>
      <c r="Q18" s="58">
        <v>1</v>
      </c>
      <c r="R18" s="69">
        <f t="shared" si="4"/>
        <v>5.8823529411764705E-2</v>
      </c>
      <c r="S18" s="40"/>
      <c r="T18" s="58">
        <v>1</v>
      </c>
      <c r="U18" s="69">
        <f t="shared" si="5"/>
        <v>5.8823529411764705E-2</v>
      </c>
      <c r="V18" s="40"/>
      <c r="W18" s="58">
        <v>1</v>
      </c>
      <c r="X18" s="69">
        <f t="shared" si="6"/>
        <v>5.8823529411764705E-2</v>
      </c>
      <c r="Y18" s="40"/>
      <c r="Z18" s="58">
        <v>1</v>
      </c>
      <c r="AA18" s="69">
        <f t="shared" si="7"/>
        <v>5.8823529411764705E-2</v>
      </c>
      <c r="AB18" s="40"/>
      <c r="AC18" s="58">
        <v>1</v>
      </c>
      <c r="AD18" s="69">
        <f t="shared" si="8"/>
        <v>5.8823529411764705E-2</v>
      </c>
      <c r="AE18" s="40"/>
      <c r="AF18" s="58">
        <v>1</v>
      </c>
      <c r="AG18" s="69">
        <f t="shared" si="9"/>
        <v>5.8823529411764705E-2</v>
      </c>
      <c r="AH18" s="40"/>
      <c r="AI18" s="58">
        <v>1</v>
      </c>
      <c r="AJ18" s="69">
        <f t="shared" si="10"/>
        <v>5.8823529411764705E-2</v>
      </c>
      <c r="AK18" s="40"/>
      <c r="AL18" s="58">
        <v>1</v>
      </c>
      <c r="AM18" s="69">
        <f t="shared" si="11"/>
        <v>5.8823529411764705E-2</v>
      </c>
      <c r="AN18" s="40"/>
      <c r="AO18" s="40"/>
      <c r="AP18" s="64">
        <f t="shared" si="12"/>
        <v>12</v>
      </c>
      <c r="AQ18" s="66">
        <f t="shared" si="13"/>
        <v>5.8823529411764705E-2</v>
      </c>
      <c r="AR18" s="40"/>
      <c r="AS18" s="43"/>
      <c r="AT18" s="40"/>
      <c r="AU18" s="41"/>
      <c r="AV18" s="41"/>
      <c r="AW18" s="41"/>
      <c r="AX18" s="41"/>
      <c r="AY18" s="41"/>
      <c r="AZ18" s="41"/>
      <c r="BA18" s="41"/>
      <c r="BB18" s="41"/>
      <c r="BC18" s="41"/>
    </row>
    <row r="19" spans="2:55">
      <c r="B19" s="83">
        <v>7914</v>
      </c>
      <c r="C19" s="34" t="s">
        <v>113</v>
      </c>
      <c r="D19" s="2"/>
      <c r="E19" s="61">
        <v>1</v>
      </c>
      <c r="F19" s="69">
        <f t="shared" si="0"/>
        <v>5.8823529411764705E-2</v>
      </c>
      <c r="G19" s="2"/>
      <c r="H19" s="58">
        <v>1</v>
      </c>
      <c r="I19" s="69">
        <f t="shared" si="1"/>
        <v>5.8823529411764705E-2</v>
      </c>
      <c r="J19" s="40"/>
      <c r="K19" s="58">
        <v>1</v>
      </c>
      <c r="L19" s="69">
        <f t="shared" si="2"/>
        <v>5.8823529411764705E-2</v>
      </c>
      <c r="M19" s="40"/>
      <c r="N19" s="58">
        <v>1</v>
      </c>
      <c r="O19" s="69">
        <f t="shared" si="3"/>
        <v>5.8823529411764705E-2</v>
      </c>
      <c r="P19" s="40"/>
      <c r="Q19" s="58">
        <v>1</v>
      </c>
      <c r="R19" s="69">
        <f t="shared" si="4"/>
        <v>5.8823529411764705E-2</v>
      </c>
      <c r="S19" s="40"/>
      <c r="T19" s="58">
        <v>1</v>
      </c>
      <c r="U19" s="69">
        <f t="shared" si="5"/>
        <v>5.8823529411764705E-2</v>
      </c>
      <c r="V19" s="40"/>
      <c r="W19" s="58">
        <v>1</v>
      </c>
      <c r="X19" s="69">
        <f t="shared" si="6"/>
        <v>5.8823529411764705E-2</v>
      </c>
      <c r="Y19" s="40"/>
      <c r="Z19" s="58">
        <v>1</v>
      </c>
      <c r="AA19" s="69">
        <f t="shared" si="7"/>
        <v>5.8823529411764705E-2</v>
      </c>
      <c r="AB19" s="40"/>
      <c r="AC19" s="58">
        <v>1</v>
      </c>
      <c r="AD19" s="69">
        <f t="shared" si="8"/>
        <v>5.8823529411764705E-2</v>
      </c>
      <c r="AE19" s="40"/>
      <c r="AF19" s="58">
        <v>1</v>
      </c>
      <c r="AG19" s="69">
        <f t="shared" si="9"/>
        <v>5.8823529411764705E-2</v>
      </c>
      <c r="AH19" s="40"/>
      <c r="AI19" s="58">
        <v>1</v>
      </c>
      <c r="AJ19" s="69">
        <f t="shared" si="10"/>
        <v>5.8823529411764705E-2</v>
      </c>
      <c r="AK19" s="40"/>
      <c r="AL19" s="58">
        <v>1</v>
      </c>
      <c r="AM19" s="69">
        <f t="shared" si="11"/>
        <v>5.8823529411764705E-2</v>
      </c>
      <c r="AN19" s="40"/>
      <c r="AO19" s="40"/>
      <c r="AP19" s="64">
        <f t="shared" si="12"/>
        <v>12</v>
      </c>
      <c r="AQ19" s="66">
        <f t="shared" si="13"/>
        <v>5.8823529411764705E-2</v>
      </c>
      <c r="AR19" s="40"/>
      <c r="AS19" s="40"/>
      <c r="AT19" s="40"/>
      <c r="AU19" s="41"/>
      <c r="AV19" s="41"/>
      <c r="AW19" s="41"/>
      <c r="AX19" s="41"/>
      <c r="AY19" s="41"/>
      <c r="AZ19" s="41"/>
      <c r="BA19" s="41"/>
      <c r="BB19" s="41"/>
      <c r="BC19" s="41"/>
    </row>
    <row r="20" spans="2:55">
      <c r="B20" s="97">
        <v>7916</v>
      </c>
      <c r="C20" s="34" t="s">
        <v>112</v>
      </c>
      <c r="D20" s="2"/>
      <c r="E20" s="61">
        <v>1</v>
      </c>
      <c r="F20" s="69">
        <f t="shared" si="0"/>
        <v>5.8823529411764705E-2</v>
      </c>
      <c r="G20" s="2"/>
      <c r="H20" s="58">
        <v>1</v>
      </c>
      <c r="I20" s="69">
        <f t="shared" si="1"/>
        <v>5.8823529411764705E-2</v>
      </c>
      <c r="J20" s="40"/>
      <c r="K20" s="58">
        <v>1</v>
      </c>
      <c r="L20" s="69">
        <f t="shared" si="2"/>
        <v>5.8823529411764705E-2</v>
      </c>
      <c r="M20" s="40"/>
      <c r="N20" s="58">
        <v>1</v>
      </c>
      <c r="O20" s="69">
        <f t="shared" si="3"/>
        <v>5.8823529411764705E-2</v>
      </c>
      <c r="P20" s="40"/>
      <c r="Q20" s="58">
        <v>1</v>
      </c>
      <c r="R20" s="69">
        <f t="shared" si="4"/>
        <v>5.8823529411764705E-2</v>
      </c>
      <c r="S20" s="40"/>
      <c r="T20" s="58">
        <v>1</v>
      </c>
      <c r="U20" s="69">
        <f t="shared" si="5"/>
        <v>5.8823529411764705E-2</v>
      </c>
      <c r="V20" s="40"/>
      <c r="W20" s="58">
        <v>1</v>
      </c>
      <c r="X20" s="69">
        <f t="shared" si="6"/>
        <v>5.8823529411764705E-2</v>
      </c>
      <c r="Y20" s="40"/>
      <c r="Z20" s="58">
        <v>1</v>
      </c>
      <c r="AA20" s="69">
        <f t="shared" si="7"/>
        <v>5.8823529411764705E-2</v>
      </c>
      <c r="AB20" s="40"/>
      <c r="AC20" s="58">
        <v>1</v>
      </c>
      <c r="AD20" s="69">
        <f t="shared" si="8"/>
        <v>5.8823529411764705E-2</v>
      </c>
      <c r="AE20" s="40"/>
      <c r="AF20" s="58">
        <v>1</v>
      </c>
      <c r="AG20" s="69">
        <f t="shared" si="9"/>
        <v>5.8823529411764705E-2</v>
      </c>
      <c r="AH20" s="40"/>
      <c r="AI20" s="58">
        <v>1</v>
      </c>
      <c r="AJ20" s="69">
        <f t="shared" si="10"/>
        <v>5.8823529411764705E-2</v>
      </c>
      <c r="AK20" s="40"/>
      <c r="AL20" s="58">
        <v>1</v>
      </c>
      <c r="AM20" s="69">
        <f t="shared" si="11"/>
        <v>5.8823529411764705E-2</v>
      </c>
      <c r="AN20" s="40"/>
      <c r="AO20" s="40"/>
      <c r="AP20" s="64">
        <f t="shared" si="12"/>
        <v>12</v>
      </c>
      <c r="AQ20" s="66">
        <f t="shared" si="13"/>
        <v>5.8823529411764705E-2</v>
      </c>
      <c r="AR20" s="40"/>
      <c r="AS20" s="40"/>
      <c r="AT20" s="40"/>
      <c r="AU20" s="41"/>
      <c r="AV20" s="41"/>
      <c r="AW20" s="41"/>
      <c r="AX20" s="41"/>
      <c r="AY20" s="41"/>
      <c r="AZ20" s="41"/>
      <c r="BA20" s="41"/>
      <c r="BB20" s="41"/>
      <c r="BC20" s="41"/>
    </row>
    <row r="21" spans="2:55">
      <c r="B21" s="83">
        <v>7918</v>
      </c>
      <c r="C21" s="34" t="s">
        <v>111</v>
      </c>
      <c r="D21" s="2"/>
      <c r="E21" s="61">
        <v>1</v>
      </c>
      <c r="F21" s="69">
        <f t="shared" si="0"/>
        <v>5.8823529411764705E-2</v>
      </c>
      <c r="G21" s="2"/>
      <c r="H21" s="58">
        <v>1</v>
      </c>
      <c r="I21" s="69">
        <f t="shared" si="1"/>
        <v>5.8823529411764705E-2</v>
      </c>
      <c r="J21" s="40"/>
      <c r="K21" s="58">
        <v>1</v>
      </c>
      <c r="L21" s="69">
        <f t="shared" si="2"/>
        <v>5.8823529411764705E-2</v>
      </c>
      <c r="M21" s="40"/>
      <c r="N21" s="58">
        <v>1</v>
      </c>
      <c r="O21" s="69">
        <f t="shared" si="3"/>
        <v>5.8823529411764705E-2</v>
      </c>
      <c r="P21" s="40"/>
      <c r="Q21" s="58">
        <v>1</v>
      </c>
      <c r="R21" s="69">
        <f t="shared" si="4"/>
        <v>5.8823529411764705E-2</v>
      </c>
      <c r="S21" s="40"/>
      <c r="T21" s="58">
        <v>1</v>
      </c>
      <c r="U21" s="69">
        <f t="shared" si="5"/>
        <v>5.8823529411764705E-2</v>
      </c>
      <c r="V21" s="40"/>
      <c r="W21" s="58">
        <v>1</v>
      </c>
      <c r="X21" s="69">
        <f t="shared" si="6"/>
        <v>5.8823529411764705E-2</v>
      </c>
      <c r="Y21" s="40"/>
      <c r="Z21" s="58">
        <v>1</v>
      </c>
      <c r="AA21" s="69">
        <f t="shared" si="7"/>
        <v>5.8823529411764705E-2</v>
      </c>
      <c r="AB21" s="40"/>
      <c r="AC21" s="58">
        <v>1</v>
      </c>
      <c r="AD21" s="69">
        <f t="shared" si="8"/>
        <v>5.8823529411764705E-2</v>
      </c>
      <c r="AE21" s="40"/>
      <c r="AF21" s="58">
        <v>1</v>
      </c>
      <c r="AG21" s="69">
        <f t="shared" si="9"/>
        <v>5.8823529411764705E-2</v>
      </c>
      <c r="AH21" s="40"/>
      <c r="AI21" s="58">
        <v>1</v>
      </c>
      <c r="AJ21" s="69">
        <f t="shared" si="10"/>
        <v>5.8823529411764705E-2</v>
      </c>
      <c r="AK21" s="40"/>
      <c r="AL21" s="58">
        <v>1</v>
      </c>
      <c r="AM21" s="69">
        <f t="shared" si="11"/>
        <v>5.8823529411764705E-2</v>
      </c>
      <c r="AN21" s="40"/>
      <c r="AO21" s="40"/>
      <c r="AP21" s="64">
        <f t="shared" si="12"/>
        <v>12</v>
      </c>
      <c r="AQ21" s="66">
        <f t="shared" si="13"/>
        <v>5.8823529411764705E-2</v>
      </c>
      <c r="AR21" s="40"/>
      <c r="AS21" s="40"/>
      <c r="AT21" s="40"/>
      <c r="AU21" s="41"/>
      <c r="AV21" s="41"/>
      <c r="AW21" s="41"/>
      <c r="AX21" s="41"/>
      <c r="AY21" s="41"/>
      <c r="AZ21" s="41"/>
      <c r="BA21" s="41"/>
      <c r="BB21" s="41"/>
      <c r="BC21" s="41"/>
    </row>
    <row r="22" spans="2:55">
      <c r="B22" s="83">
        <v>7920</v>
      </c>
      <c r="C22" s="34" t="s">
        <v>110</v>
      </c>
      <c r="D22" s="2"/>
      <c r="E22" s="61">
        <v>1</v>
      </c>
      <c r="F22" s="69">
        <f t="shared" si="0"/>
        <v>5.8823529411764705E-2</v>
      </c>
      <c r="G22" s="2"/>
      <c r="H22" s="58">
        <v>1</v>
      </c>
      <c r="I22" s="69">
        <f t="shared" si="1"/>
        <v>5.8823529411764705E-2</v>
      </c>
      <c r="J22" s="40"/>
      <c r="K22" s="58">
        <v>1</v>
      </c>
      <c r="L22" s="69">
        <f t="shared" si="2"/>
        <v>5.8823529411764705E-2</v>
      </c>
      <c r="M22" s="40"/>
      <c r="N22" s="58">
        <v>1</v>
      </c>
      <c r="O22" s="69">
        <f t="shared" si="3"/>
        <v>5.8823529411764705E-2</v>
      </c>
      <c r="P22" s="40"/>
      <c r="Q22" s="58">
        <v>1</v>
      </c>
      <c r="R22" s="69">
        <f t="shared" si="4"/>
        <v>5.8823529411764705E-2</v>
      </c>
      <c r="S22" s="40"/>
      <c r="T22" s="58">
        <v>1</v>
      </c>
      <c r="U22" s="69">
        <f t="shared" si="5"/>
        <v>5.8823529411764705E-2</v>
      </c>
      <c r="V22" s="40"/>
      <c r="W22" s="58">
        <v>1</v>
      </c>
      <c r="X22" s="69">
        <f t="shared" si="6"/>
        <v>5.8823529411764705E-2</v>
      </c>
      <c r="Y22" s="40"/>
      <c r="Z22" s="58">
        <v>1</v>
      </c>
      <c r="AA22" s="69">
        <f t="shared" si="7"/>
        <v>5.8823529411764705E-2</v>
      </c>
      <c r="AB22" s="40"/>
      <c r="AC22" s="58">
        <v>1</v>
      </c>
      <c r="AD22" s="69">
        <f t="shared" si="8"/>
        <v>5.8823529411764705E-2</v>
      </c>
      <c r="AE22" s="40"/>
      <c r="AF22" s="58">
        <v>1</v>
      </c>
      <c r="AG22" s="69">
        <f t="shared" si="9"/>
        <v>5.8823529411764705E-2</v>
      </c>
      <c r="AH22" s="40"/>
      <c r="AI22" s="58">
        <v>1</v>
      </c>
      <c r="AJ22" s="69">
        <f t="shared" si="10"/>
        <v>5.8823529411764705E-2</v>
      </c>
      <c r="AK22" s="40"/>
      <c r="AL22" s="58">
        <v>1</v>
      </c>
      <c r="AM22" s="69">
        <f t="shared" si="11"/>
        <v>5.8823529411764705E-2</v>
      </c>
      <c r="AN22" s="40"/>
      <c r="AO22" s="40"/>
      <c r="AP22" s="64">
        <f t="shared" si="12"/>
        <v>12</v>
      </c>
      <c r="AQ22" s="66">
        <f t="shared" si="13"/>
        <v>5.8823529411764705E-2</v>
      </c>
      <c r="AR22" s="40"/>
      <c r="AS22" s="40"/>
      <c r="AT22" s="40"/>
      <c r="AU22" s="41"/>
      <c r="AV22" s="41"/>
      <c r="AW22" s="41"/>
      <c r="AX22" s="41"/>
      <c r="AY22" s="41"/>
      <c r="AZ22" s="41"/>
      <c r="BA22" s="41"/>
      <c r="BB22" s="41"/>
      <c r="BC22" s="41"/>
    </row>
    <row r="23" spans="2:55">
      <c r="B23" s="83">
        <v>7922</v>
      </c>
      <c r="C23" s="34" t="s">
        <v>109</v>
      </c>
      <c r="D23" s="2"/>
      <c r="E23" s="61">
        <v>1</v>
      </c>
      <c r="F23" s="69">
        <f t="shared" si="0"/>
        <v>5.8823529411764705E-2</v>
      </c>
      <c r="G23" s="2"/>
      <c r="H23" s="58">
        <v>1</v>
      </c>
      <c r="I23" s="69">
        <f t="shared" si="1"/>
        <v>5.8823529411764705E-2</v>
      </c>
      <c r="J23" s="40"/>
      <c r="K23" s="58">
        <v>1</v>
      </c>
      <c r="L23" s="69">
        <f t="shared" si="2"/>
        <v>5.8823529411764705E-2</v>
      </c>
      <c r="M23" s="40"/>
      <c r="N23" s="58">
        <v>1</v>
      </c>
      <c r="O23" s="69">
        <f t="shared" si="3"/>
        <v>5.8823529411764705E-2</v>
      </c>
      <c r="P23" s="40"/>
      <c r="Q23" s="58">
        <v>1</v>
      </c>
      <c r="R23" s="69">
        <f t="shared" si="4"/>
        <v>5.8823529411764705E-2</v>
      </c>
      <c r="S23" s="40"/>
      <c r="T23" s="58">
        <v>1</v>
      </c>
      <c r="U23" s="69">
        <f t="shared" si="5"/>
        <v>5.8823529411764705E-2</v>
      </c>
      <c r="V23" s="40"/>
      <c r="W23" s="58">
        <v>1</v>
      </c>
      <c r="X23" s="69">
        <f t="shared" si="6"/>
        <v>5.8823529411764705E-2</v>
      </c>
      <c r="Y23" s="40"/>
      <c r="Z23" s="58">
        <v>1</v>
      </c>
      <c r="AA23" s="69">
        <f t="shared" si="7"/>
        <v>5.8823529411764705E-2</v>
      </c>
      <c r="AB23" s="40"/>
      <c r="AC23" s="58">
        <v>1</v>
      </c>
      <c r="AD23" s="69">
        <f t="shared" si="8"/>
        <v>5.8823529411764705E-2</v>
      </c>
      <c r="AE23" s="40"/>
      <c r="AF23" s="58">
        <v>1</v>
      </c>
      <c r="AG23" s="69">
        <f t="shared" si="9"/>
        <v>5.8823529411764705E-2</v>
      </c>
      <c r="AH23" s="40"/>
      <c r="AI23" s="58">
        <v>1</v>
      </c>
      <c r="AJ23" s="69">
        <f t="shared" si="10"/>
        <v>5.8823529411764705E-2</v>
      </c>
      <c r="AK23" s="40"/>
      <c r="AL23" s="58">
        <v>1</v>
      </c>
      <c r="AM23" s="69">
        <f t="shared" si="11"/>
        <v>5.8823529411764705E-2</v>
      </c>
      <c r="AN23" s="40"/>
      <c r="AO23" s="40"/>
      <c r="AP23" s="64">
        <f t="shared" si="12"/>
        <v>12</v>
      </c>
      <c r="AQ23" s="66">
        <f t="shared" si="13"/>
        <v>5.8823529411764705E-2</v>
      </c>
      <c r="AR23" s="40"/>
      <c r="AS23" s="40"/>
      <c r="AT23" s="40"/>
      <c r="AU23" s="41"/>
      <c r="AV23" s="41"/>
      <c r="AW23" s="41"/>
      <c r="AX23" s="41"/>
      <c r="AY23" s="41"/>
      <c r="AZ23" s="41"/>
      <c r="BA23" s="41"/>
      <c r="BB23" s="41"/>
      <c r="BC23" s="41"/>
    </row>
    <row r="24" spans="2:55">
      <c r="B24" s="83">
        <v>7924</v>
      </c>
      <c r="C24" s="34" t="s">
        <v>108</v>
      </c>
      <c r="D24" s="2"/>
      <c r="E24" s="61">
        <v>1</v>
      </c>
      <c r="F24" s="69">
        <f t="shared" si="0"/>
        <v>5.8823529411764705E-2</v>
      </c>
      <c r="G24" s="2"/>
      <c r="H24" s="58">
        <v>1</v>
      </c>
      <c r="I24" s="69">
        <f t="shared" si="1"/>
        <v>5.8823529411764705E-2</v>
      </c>
      <c r="J24" s="2"/>
      <c r="K24" s="58">
        <v>1</v>
      </c>
      <c r="L24" s="69">
        <f t="shared" si="2"/>
        <v>5.8823529411764705E-2</v>
      </c>
      <c r="M24" s="2"/>
      <c r="N24" s="58">
        <v>1</v>
      </c>
      <c r="O24" s="69">
        <f t="shared" si="3"/>
        <v>5.8823529411764705E-2</v>
      </c>
      <c r="P24" s="2"/>
      <c r="Q24" s="58">
        <v>1</v>
      </c>
      <c r="R24" s="69">
        <f t="shared" si="4"/>
        <v>5.8823529411764705E-2</v>
      </c>
      <c r="S24" s="2"/>
      <c r="T24" s="58">
        <v>1</v>
      </c>
      <c r="U24" s="69">
        <f t="shared" si="5"/>
        <v>5.8823529411764705E-2</v>
      </c>
      <c r="V24" s="2"/>
      <c r="W24" s="58">
        <v>1</v>
      </c>
      <c r="X24" s="69">
        <f t="shared" si="6"/>
        <v>5.8823529411764705E-2</v>
      </c>
      <c r="Y24" s="2"/>
      <c r="Z24" s="58">
        <v>1</v>
      </c>
      <c r="AA24" s="69">
        <f t="shared" si="7"/>
        <v>5.8823529411764705E-2</v>
      </c>
      <c r="AB24" s="2"/>
      <c r="AC24" s="58">
        <v>1</v>
      </c>
      <c r="AD24" s="69">
        <f t="shared" si="8"/>
        <v>5.8823529411764705E-2</v>
      </c>
      <c r="AE24" s="2"/>
      <c r="AF24" s="58">
        <v>1</v>
      </c>
      <c r="AG24" s="69">
        <f t="shared" si="9"/>
        <v>5.8823529411764705E-2</v>
      </c>
      <c r="AH24" s="2"/>
      <c r="AI24" s="58">
        <v>1</v>
      </c>
      <c r="AJ24" s="69">
        <f t="shared" si="10"/>
        <v>5.8823529411764705E-2</v>
      </c>
      <c r="AK24" s="2"/>
      <c r="AL24" s="58">
        <v>1</v>
      </c>
      <c r="AM24" s="69">
        <f t="shared" si="11"/>
        <v>5.8823529411764705E-2</v>
      </c>
      <c r="AN24" s="2"/>
      <c r="AO24" s="2"/>
      <c r="AP24" s="64">
        <f t="shared" si="12"/>
        <v>12</v>
      </c>
      <c r="AQ24" s="66">
        <f t="shared" si="13"/>
        <v>5.8823529411764705E-2</v>
      </c>
      <c r="AR24" s="2"/>
      <c r="AS24" s="2"/>
      <c r="AT24" s="2"/>
    </row>
    <row r="25" spans="2:55">
      <c r="B25" s="83">
        <v>7928</v>
      </c>
      <c r="C25" s="34" t="s">
        <v>107</v>
      </c>
      <c r="D25" s="2"/>
      <c r="E25" s="61">
        <v>1</v>
      </c>
      <c r="F25" s="69">
        <f t="shared" si="0"/>
        <v>5.8823529411764705E-2</v>
      </c>
      <c r="G25" s="2"/>
      <c r="H25" s="58">
        <v>1</v>
      </c>
      <c r="I25" s="69">
        <f t="shared" si="1"/>
        <v>5.8823529411764705E-2</v>
      </c>
      <c r="J25" s="2"/>
      <c r="K25" s="58">
        <v>1</v>
      </c>
      <c r="L25" s="69">
        <f t="shared" si="2"/>
        <v>5.8823529411764705E-2</v>
      </c>
      <c r="M25" s="2"/>
      <c r="N25" s="58">
        <v>1</v>
      </c>
      <c r="O25" s="69">
        <f t="shared" si="3"/>
        <v>5.8823529411764705E-2</v>
      </c>
      <c r="P25" s="2"/>
      <c r="Q25" s="58">
        <v>1</v>
      </c>
      <c r="R25" s="69">
        <f t="shared" si="4"/>
        <v>5.8823529411764705E-2</v>
      </c>
      <c r="S25" s="2"/>
      <c r="T25" s="58">
        <v>1</v>
      </c>
      <c r="U25" s="69">
        <f t="shared" si="5"/>
        <v>5.8823529411764705E-2</v>
      </c>
      <c r="V25" s="2"/>
      <c r="W25" s="58">
        <v>1</v>
      </c>
      <c r="X25" s="69">
        <f t="shared" si="6"/>
        <v>5.8823529411764705E-2</v>
      </c>
      <c r="Y25" s="2"/>
      <c r="Z25" s="58">
        <v>1</v>
      </c>
      <c r="AA25" s="69">
        <f t="shared" si="7"/>
        <v>5.8823529411764705E-2</v>
      </c>
      <c r="AB25" s="2"/>
      <c r="AC25" s="58">
        <v>1</v>
      </c>
      <c r="AD25" s="69">
        <f t="shared" si="8"/>
        <v>5.8823529411764705E-2</v>
      </c>
      <c r="AE25" s="2"/>
      <c r="AF25" s="58">
        <v>1</v>
      </c>
      <c r="AG25" s="69">
        <f t="shared" si="9"/>
        <v>5.8823529411764705E-2</v>
      </c>
      <c r="AH25" s="2"/>
      <c r="AI25" s="58">
        <v>1</v>
      </c>
      <c r="AJ25" s="69">
        <f t="shared" si="10"/>
        <v>5.8823529411764705E-2</v>
      </c>
      <c r="AK25" s="2"/>
      <c r="AL25" s="58">
        <v>1</v>
      </c>
      <c r="AM25" s="69">
        <f t="shared" si="11"/>
        <v>5.8823529411764705E-2</v>
      </c>
      <c r="AN25" s="2"/>
      <c r="AO25" s="2"/>
      <c r="AP25" s="64">
        <f t="shared" si="12"/>
        <v>12</v>
      </c>
      <c r="AQ25" s="66">
        <f t="shared" si="13"/>
        <v>5.8823529411764705E-2</v>
      </c>
      <c r="AR25" s="2"/>
      <c r="AS25" s="2"/>
      <c r="AT25" s="2"/>
    </row>
    <row r="26" spans="2:55">
      <c r="B26" s="83">
        <v>7990</v>
      </c>
      <c r="C26" s="34" t="s">
        <v>106</v>
      </c>
      <c r="D26" s="2"/>
      <c r="E26" s="61">
        <v>1</v>
      </c>
      <c r="F26" s="69">
        <f t="shared" si="0"/>
        <v>5.8823529411764705E-2</v>
      </c>
      <c r="G26" s="2"/>
      <c r="H26" s="58">
        <v>1</v>
      </c>
      <c r="I26" s="69">
        <f t="shared" si="1"/>
        <v>5.8823529411764705E-2</v>
      </c>
      <c r="J26" s="2"/>
      <c r="K26" s="58">
        <v>1</v>
      </c>
      <c r="L26" s="69">
        <f t="shared" si="2"/>
        <v>5.8823529411764705E-2</v>
      </c>
      <c r="M26" s="2"/>
      <c r="N26" s="58">
        <v>1</v>
      </c>
      <c r="O26" s="69">
        <f t="shared" si="3"/>
        <v>5.8823529411764705E-2</v>
      </c>
      <c r="P26" s="2"/>
      <c r="Q26" s="58">
        <v>1</v>
      </c>
      <c r="R26" s="69">
        <f t="shared" si="4"/>
        <v>5.8823529411764705E-2</v>
      </c>
      <c r="S26" s="2"/>
      <c r="T26" s="58">
        <v>1</v>
      </c>
      <c r="U26" s="69">
        <f t="shared" si="5"/>
        <v>5.8823529411764705E-2</v>
      </c>
      <c r="V26" s="2"/>
      <c r="W26" s="58">
        <v>1</v>
      </c>
      <c r="X26" s="69">
        <f t="shared" si="6"/>
        <v>5.8823529411764705E-2</v>
      </c>
      <c r="Y26" s="2"/>
      <c r="Z26" s="58">
        <v>1</v>
      </c>
      <c r="AA26" s="69">
        <f t="shared" si="7"/>
        <v>5.8823529411764705E-2</v>
      </c>
      <c r="AB26" s="2"/>
      <c r="AC26" s="58">
        <v>1</v>
      </c>
      <c r="AD26" s="69">
        <f t="shared" si="8"/>
        <v>5.8823529411764705E-2</v>
      </c>
      <c r="AE26" s="2"/>
      <c r="AF26" s="58">
        <v>1</v>
      </c>
      <c r="AG26" s="69">
        <f t="shared" si="9"/>
        <v>5.8823529411764705E-2</v>
      </c>
      <c r="AH26" s="2"/>
      <c r="AI26" s="58">
        <v>1</v>
      </c>
      <c r="AJ26" s="69">
        <f t="shared" si="10"/>
        <v>5.8823529411764705E-2</v>
      </c>
      <c r="AK26" s="2"/>
      <c r="AL26" s="58">
        <v>1</v>
      </c>
      <c r="AM26" s="69">
        <f t="shared" si="11"/>
        <v>5.8823529411764705E-2</v>
      </c>
      <c r="AN26" s="2"/>
      <c r="AO26" s="2"/>
      <c r="AP26" s="64">
        <f t="shared" si="12"/>
        <v>12</v>
      </c>
      <c r="AQ26" s="66">
        <f t="shared" si="13"/>
        <v>5.8823529411764705E-2</v>
      </c>
      <c r="AR26" s="2"/>
      <c r="AS26" s="2"/>
      <c r="AT26" s="2"/>
    </row>
    <row r="27" spans="2:55">
      <c r="B27" s="97">
        <v>7996</v>
      </c>
      <c r="C27" s="34" t="s">
        <v>105</v>
      </c>
      <c r="D27" s="2"/>
      <c r="E27" s="61">
        <v>1</v>
      </c>
      <c r="F27" s="69">
        <f t="shared" si="0"/>
        <v>5.8823529411764705E-2</v>
      </c>
      <c r="G27" s="2"/>
      <c r="H27" s="58">
        <v>1</v>
      </c>
      <c r="I27" s="69">
        <f t="shared" si="1"/>
        <v>5.8823529411764705E-2</v>
      </c>
      <c r="J27" s="2"/>
      <c r="K27" s="58">
        <v>1</v>
      </c>
      <c r="L27" s="69">
        <f t="shared" si="2"/>
        <v>5.8823529411764705E-2</v>
      </c>
      <c r="M27" s="2"/>
      <c r="N27" s="58">
        <v>1</v>
      </c>
      <c r="O27" s="69">
        <f t="shared" si="3"/>
        <v>5.8823529411764705E-2</v>
      </c>
      <c r="P27" s="2"/>
      <c r="Q27" s="58">
        <v>1</v>
      </c>
      <c r="R27" s="69">
        <f t="shared" si="4"/>
        <v>5.8823529411764705E-2</v>
      </c>
      <c r="S27" s="2"/>
      <c r="T27" s="58">
        <v>1</v>
      </c>
      <c r="U27" s="69">
        <f t="shared" si="5"/>
        <v>5.8823529411764705E-2</v>
      </c>
      <c r="V27" s="2"/>
      <c r="W27" s="58">
        <v>1</v>
      </c>
      <c r="X27" s="69">
        <f t="shared" si="6"/>
        <v>5.8823529411764705E-2</v>
      </c>
      <c r="Y27" s="2"/>
      <c r="Z27" s="58">
        <v>1</v>
      </c>
      <c r="AA27" s="69">
        <f t="shared" si="7"/>
        <v>5.8823529411764705E-2</v>
      </c>
      <c r="AB27" s="2"/>
      <c r="AC27" s="58">
        <v>1</v>
      </c>
      <c r="AD27" s="69">
        <f t="shared" si="8"/>
        <v>5.8823529411764705E-2</v>
      </c>
      <c r="AE27" s="2"/>
      <c r="AF27" s="58">
        <v>1</v>
      </c>
      <c r="AG27" s="69">
        <f t="shared" si="9"/>
        <v>5.8823529411764705E-2</v>
      </c>
      <c r="AH27" s="2"/>
      <c r="AI27" s="58">
        <v>1</v>
      </c>
      <c r="AJ27" s="69">
        <f t="shared" si="10"/>
        <v>5.8823529411764705E-2</v>
      </c>
      <c r="AK27" s="2"/>
      <c r="AL27" s="58">
        <v>1</v>
      </c>
      <c r="AM27" s="69">
        <f t="shared" si="11"/>
        <v>5.8823529411764705E-2</v>
      </c>
      <c r="AN27" s="2"/>
      <c r="AO27" s="2"/>
      <c r="AP27" s="64">
        <f t="shared" si="12"/>
        <v>12</v>
      </c>
      <c r="AQ27" s="66">
        <f t="shared" si="13"/>
        <v>5.8823529411764705E-2</v>
      </c>
      <c r="AR27" s="2"/>
      <c r="AS27" s="2"/>
      <c r="AT27" s="2"/>
    </row>
    <row r="28" spans="2:55">
      <c r="B28" s="83">
        <v>7998</v>
      </c>
      <c r="C28" s="34" t="s">
        <v>104</v>
      </c>
      <c r="D28" s="2"/>
      <c r="E28" s="61">
        <v>1</v>
      </c>
      <c r="F28" s="69">
        <f t="shared" si="0"/>
        <v>5.8823529411764705E-2</v>
      </c>
      <c r="G28" s="2"/>
      <c r="H28" s="58">
        <v>1</v>
      </c>
      <c r="I28" s="69">
        <f t="shared" si="1"/>
        <v>5.8823529411764705E-2</v>
      </c>
      <c r="J28" s="2"/>
      <c r="K28" s="58">
        <v>1</v>
      </c>
      <c r="L28" s="69">
        <f t="shared" si="2"/>
        <v>5.8823529411764705E-2</v>
      </c>
      <c r="M28" s="2"/>
      <c r="N28" s="58">
        <v>1</v>
      </c>
      <c r="O28" s="69">
        <f t="shared" si="3"/>
        <v>5.8823529411764705E-2</v>
      </c>
      <c r="P28" s="2"/>
      <c r="Q28" s="58">
        <v>1</v>
      </c>
      <c r="R28" s="69">
        <f t="shared" si="4"/>
        <v>5.8823529411764705E-2</v>
      </c>
      <c r="S28" s="2"/>
      <c r="T28" s="58">
        <v>1</v>
      </c>
      <c r="U28" s="69">
        <f t="shared" si="5"/>
        <v>5.8823529411764705E-2</v>
      </c>
      <c r="V28" s="2"/>
      <c r="W28" s="58">
        <v>1</v>
      </c>
      <c r="X28" s="69">
        <f t="shared" si="6"/>
        <v>5.8823529411764705E-2</v>
      </c>
      <c r="Y28" s="2"/>
      <c r="Z28" s="58">
        <v>1</v>
      </c>
      <c r="AA28" s="69">
        <f t="shared" si="7"/>
        <v>5.8823529411764705E-2</v>
      </c>
      <c r="AB28" s="2"/>
      <c r="AC28" s="58">
        <v>1</v>
      </c>
      <c r="AD28" s="69">
        <f t="shared" si="8"/>
        <v>5.8823529411764705E-2</v>
      </c>
      <c r="AE28" s="2"/>
      <c r="AF28" s="58">
        <v>1</v>
      </c>
      <c r="AG28" s="69">
        <f t="shared" si="9"/>
        <v>5.8823529411764705E-2</v>
      </c>
      <c r="AH28" s="2"/>
      <c r="AI28" s="58">
        <v>1</v>
      </c>
      <c r="AJ28" s="69">
        <f t="shared" si="10"/>
        <v>5.8823529411764705E-2</v>
      </c>
      <c r="AK28" s="2"/>
      <c r="AL28" s="58">
        <v>1</v>
      </c>
      <c r="AM28" s="69">
        <f t="shared" si="11"/>
        <v>5.8823529411764705E-2</v>
      </c>
      <c r="AN28" s="2"/>
      <c r="AO28" s="2"/>
      <c r="AP28" s="64">
        <f t="shared" si="12"/>
        <v>12</v>
      </c>
      <c r="AQ28" s="66">
        <f t="shared" si="13"/>
        <v>5.8823529411764705E-2</v>
      </c>
      <c r="AR28" s="2"/>
      <c r="AS28" s="2"/>
      <c r="AT28" s="2"/>
    </row>
    <row r="29" spans="2:55">
      <c r="B29" s="83">
        <v>7999</v>
      </c>
      <c r="C29" s="34" t="s">
        <v>103</v>
      </c>
      <c r="D29" s="2"/>
      <c r="E29" s="61">
        <v>1</v>
      </c>
      <c r="F29" s="77">
        <f t="shared" si="0"/>
        <v>5.8823529411764705E-2</v>
      </c>
      <c r="G29" s="2"/>
      <c r="H29" s="58">
        <v>1</v>
      </c>
      <c r="I29" s="77">
        <f t="shared" si="1"/>
        <v>5.8823529411764705E-2</v>
      </c>
      <c r="J29" s="2"/>
      <c r="K29" s="58">
        <v>1</v>
      </c>
      <c r="L29" s="77">
        <f t="shared" si="2"/>
        <v>5.8823529411764705E-2</v>
      </c>
      <c r="M29" s="2"/>
      <c r="N29" s="58">
        <v>1</v>
      </c>
      <c r="O29" s="77">
        <f t="shared" si="3"/>
        <v>5.8823529411764705E-2</v>
      </c>
      <c r="P29" s="2"/>
      <c r="Q29" s="58">
        <v>1</v>
      </c>
      <c r="R29" s="77">
        <f t="shared" si="4"/>
        <v>5.8823529411764705E-2</v>
      </c>
      <c r="S29" s="2"/>
      <c r="T29" s="58">
        <v>1</v>
      </c>
      <c r="U29" s="77">
        <f t="shared" si="5"/>
        <v>5.8823529411764705E-2</v>
      </c>
      <c r="V29" s="2"/>
      <c r="W29" s="58">
        <v>1</v>
      </c>
      <c r="X29" s="77">
        <f t="shared" si="6"/>
        <v>5.8823529411764705E-2</v>
      </c>
      <c r="Y29" s="2"/>
      <c r="Z29" s="58">
        <v>1</v>
      </c>
      <c r="AA29" s="77">
        <f t="shared" si="7"/>
        <v>5.8823529411764705E-2</v>
      </c>
      <c r="AB29" s="2"/>
      <c r="AC29" s="58">
        <v>1</v>
      </c>
      <c r="AD29" s="77">
        <f t="shared" si="8"/>
        <v>5.8823529411764705E-2</v>
      </c>
      <c r="AE29" s="2"/>
      <c r="AF29" s="58">
        <v>1</v>
      </c>
      <c r="AG29" s="77">
        <f t="shared" si="9"/>
        <v>5.8823529411764705E-2</v>
      </c>
      <c r="AH29" s="2"/>
      <c r="AI29" s="58">
        <v>1</v>
      </c>
      <c r="AJ29" s="77">
        <f t="shared" si="10"/>
        <v>5.8823529411764705E-2</v>
      </c>
      <c r="AK29" s="2"/>
      <c r="AL29" s="58">
        <v>1</v>
      </c>
      <c r="AM29" s="77">
        <f t="shared" si="11"/>
        <v>5.8823529411764705E-2</v>
      </c>
      <c r="AN29" s="2"/>
      <c r="AO29" s="2"/>
      <c r="AP29" s="64">
        <f t="shared" si="12"/>
        <v>12</v>
      </c>
      <c r="AQ29" s="78">
        <f t="shared" si="13"/>
        <v>5.8823529411764705E-2</v>
      </c>
      <c r="AR29" s="2"/>
      <c r="AS29" s="2"/>
      <c r="AT29" s="2"/>
    </row>
    <row r="30" spans="2:55" ht="13" thickBot="1">
      <c r="B30" s="38"/>
      <c r="C30" s="39"/>
      <c r="D30" s="2"/>
      <c r="E30" s="61"/>
      <c r="F30" s="77"/>
      <c r="G30" s="2"/>
      <c r="H30" s="58"/>
      <c r="I30" s="77"/>
      <c r="J30" s="2"/>
      <c r="K30" s="58"/>
      <c r="L30" s="77"/>
      <c r="M30" s="2"/>
      <c r="N30" s="58"/>
      <c r="O30" s="77"/>
      <c r="P30" s="2"/>
      <c r="Q30" s="58"/>
      <c r="R30" s="77"/>
      <c r="S30" s="2"/>
      <c r="T30" s="58"/>
      <c r="U30" s="77"/>
      <c r="V30" s="2"/>
      <c r="W30" s="58"/>
      <c r="X30" s="77"/>
      <c r="Y30" s="2"/>
      <c r="Z30" s="58"/>
      <c r="AA30" s="77"/>
      <c r="AB30" s="2"/>
      <c r="AC30" s="58"/>
      <c r="AD30" s="77"/>
      <c r="AE30" s="2"/>
      <c r="AF30" s="58"/>
      <c r="AG30" s="77"/>
      <c r="AH30" s="2"/>
      <c r="AI30" s="58"/>
      <c r="AJ30" s="77"/>
      <c r="AK30" s="2"/>
      <c r="AL30" s="58"/>
      <c r="AM30" s="77"/>
      <c r="AN30" s="2"/>
      <c r="AO30" s="2"/>
      <c r="AP30" s="64"/>
      <c r="AQ30" s="78"/>
      <c r="AR30" s="2"/>
      <c r="AS30" s="2"/>
      <c r="AT30" s="2"/>
    </row>
    <row r="31" spans="2:55" ht="14" thickTop="1" thickBot="1">
      <c r="B31" s="44">
        <v>7900</v>
      </c>
      <c r="C31" s="45" t="s">
        <v>125</v>
      </c>
      <c r="D31" s="46"/>
      <c r="E31" s="60">
        <f>SUM(E13:E29)</f>
        <v>17</v>
      </c>
      <c r="F31" s="47">
        <f>SUM(F13:F29)</f>
        <v>1</v>
      </c>
      <c r="G31" s="46"/>
      <c r="H31" s="60">
        <f>SUM(H13:H29)</f>
        <v>17</v>
      </c>
      <c r="I31" s="47">
        <f>SUM(I13:I29)</f>
        <v>1</v>
      </c>
      <c r="J31" s="46"/>
      <c r="K31" s="60">
        <f>SUM(K13:K29)</f>
        <v>17</v>
      </c>
      <c r="L31" s="47">
        <f>SUM(L13:L29)</f>
        <v>1</v>
      </c>
      <c r="M31" s="46"/>
      <c r="N31" s="60">
        <f>SUM(N13:N29)</f>
        <v>17</v>
      </c>
      <c r="O31" s="47">
        <f>SUM(O13:O29)</f>
        <v>1</v>
      </c>
      <c r="P31" s="46"/>
      <c r="Q31" s="60">
        <f>SUM(Q13:Q29)</f>
        <v>17</v>
      </c>
      <c r="R31" s="47">
        <f>SUM(R13:R29)</f>
        <v>1</v>
      </c>
      <c r="S31" s="46"/>
      <c r="T31" s="60">
        <f>SUM(T13:T29)</f>
        <v>17</v>
      </c>
      <c r="U31" s="47">
        <f>SUM(U13:U29)</f>
        <v>1</v>
      </c>
      <c r="V31" s="46"/>
      <c r="W31" s="60">
        <f>SUM(W13:W29)</f>
        <v>17</v>
      </c>
      <c r="X31" s="47">
        <f>SUM(X13:X29)</f>
        <v>1</v>
      </c>
      <c r="Y31" s="46"/>
      <c r="Z31" s="60">
        <f>SUM(Z13:Z29)</f>
        <v>17</v>
      </c>
      <c r="AA31" s="47">
        <f>SUM(AA13:AA29)</f>
        <v>1</v>
      </c>
      <c r="AB31" s="46"/>
      <c r="AC31" s="60">
        <f>SUM(AC13:AC29)</f>
        <v>17</v>
      </c>
      <c r="AD31" s="47">
        <f>SUM(AD13:AD29)</f>
        <v>1</v>
      </c>
      <c r="AE31" s="46"/>
      <c r="AF31" s="60">
        <f>SUM(AF13:AF29)</f>
        <v>17</v>
      </c>
      <c r="AG31" s="47">
        <f>SUM(AG13:AG29)</f>
        <v>1</v>
      </c>
      <c r="AH31" s="46"/>
      <c r="AI31" s="60">
        <f>SUM(AI13:AI29)</f>
        <v>17</v>
      </c>
      <c r="AJ31" s="47">
        <f>SUM(AJ13:AJ29)</f>
        <v>1</v>
      </c>
      <c r="AK31" s="46"/>
      <c r="AL31" s="60">
        <f>SUM(AL13:AL29)</f>
        <v>17</v>
      </c>
      <c r="AM31" s="47">
        <f>SUM(AM13:AM29)</f>
        <v>1</v>
      </c>
      <c r="AN31" s="46"/>
      <c r="AO31" s="46"/>
      <c r="AP31" s="60">
        <f>SUM(AP13:AP29)</f>
        <v>204</v>
      </c>
      <c r="AQ31" s="47">
        <f>SUM(AQ13:AQ29)</f>
        <v>1</v>
      </c>
      <c r="AR31" s="46"/>
      <c r="AS31" s="46"/>
      <c r="AT31" s="46"/>
      <c r="AU31" s="27"/>
    </row>
    <row r="32" spans="2:55" ht="13" thickTop="1">
      <c r="D32"/>
      <c r="G32"/>
      <c r="J32"/>
      <c r="L32" s="67"/>
      <c r="M32"/>
      <c r="O32" s="67"/>
      <c r="P32"/>
      <c r="R32" s="67"/>
      <c r="S32"/>
      <c r="U32" s="67"/>
      <c r="V32"/>
      <c r="X32" s="67"/>
      <c r="Y32"/>
      <c r="AA32" s="67"/>
      <c r="AB32"/>
      <c r="AD32" s="67"/>
      <c r="AE32"/>
      <c r="AG32" s="67"/>
      <c r="AH32"/>
      <c r="AJ32" s="67"/>
      <c r="AK32"/>
      <c r="AM32" s="67"/>
      <c r="AN32"/>
      <c r="AO32"/>
      <c r="AQ32" s="67"/>
      <c r="AR32"/>
    </row>
    <row r="33" spans="3:69">
      <c r="D33"/>
      <c r="G33"/>
      <c r="J33"/>
      <c r="M33"/>
      <c r="P33"/>
      <c r="R33" s="67"/>
      <c r="S33"/>
      <c r="U33" s="67"/>
      <c r="V33"/>
      <c r="X33" s="67"/>
      <c r="Y33"/>
      <c r="AB33"/>
      <c r="AD33" s="67"/>
      <c r="AE33"/>
      <c r="AG33" s="67"/>
      <c r="AH33"/>
      <c r="AJ33" s="67"/>
      <c r="AK33"/>
      <c r="AM33" s="67"/>
      <c r="AN33"/>
      <c r="AO33"/>
      <c r="AR33"/>
    </row>
    <row r="34" spans="3:69">
      <c r="D34"/>
      <c r="G34"/>
      <c r="J34"/>
      <c r="M34"/>
      <c r="P34"/>
      <c r="S34"/>
      <c r="U34" s="67"/>
      <c r="V34"/>
      <c r="Y34"/>
      <c r="AB34"/>
      <c r="AE34"/>
      <c r="AG34" s="67"/>
      <c r="AH34"/>
      <c r="AJ34" s="67"/>
      <c r="AK34"/>
      <c r="AM34" s="67"/>
      <c r="AN34"/>
      <c r="AO34"/>
      <c r="AR34"/>
    </row>
    <row r="35" spans="3:69">
      <c r="C35" t="s">
        <v>0</v>
      </c>
      <c r="D35"/>
      <c r="E35" t="s">
        <v>0</v>
      </c>
      <c r="G35" t="s">
        <v>0</v>
      </c>
      <c r="H35" t="s">
        <v>0</v>
      </c>
      <c r="J35"/>
      <c r="M35"/>
      <c r="P35"/>
      <c r="S35"/>
      <c r="U35" s="67"/>
      <c r="V35"/>
      <c r="Y35"/>
      <c r="AB35"/>
      <c r="AE35"/>
      <c r="AG35" s="67"/>
      <c r="AH35"/>
      <c r="AJ35" s="67"/>
      <c r="AK35"/>
      <c r="AM35" s="67"/>
      <c r="AN35"/>
      <c r="AO35"/>
      <c r="AR35"/>
    </row>
    <row r="36" spans="3:69">
      <c r="D36"/>
      <c r="G36"/>
      <c r="H36" t="s">
        <v>0</v>
      </c>
      <c r="J36"/>
      <c r="M36"/>
      <c r="P36"/>
      <c r="S36"/>
      <c r="V36"/>
      <c r="Y36"/>
      <c r="AB36"/>
      <c r="AE36"/>
      <c r="AG36" s="67"/>
      <c r="AH36"/>
      <c r="AJ36" s="67"/>
      <c r="AK36"/>
      <c r="AM36" s="67"/>
      <c r="AN36"/>
      <c r="AO36"/>
      <c r="AR36"/>
    </row>
    <row r="37" spans="3:69">
      <c r="D37"/>
      <c r="G37"/>
      <c r="H37" t="s">
        <v>0</v>
      </c>
      <c r="J37"/>
      <c r="M37"/>
      <c r="P37"/>
      <c r="S37"/>
      <c r="V37"/>
      <c r="Y37"/>
      <c r="AB37"/>
      <c r="AE37"/>
      <c r="AH37"/>
      <c r="AK37"/>
      <c r="AM37" s="67"/>
      <c r="AN37"/>
      <c r="AO37"/>
      <c r="AR37"/>
    </row>
    <row r="38" spans="3:69">
      <c r="D38"/>
      <c r="G38"/>
      <c r="H38" t="s">
        <v>0</v>
      </c>
      <c r="J38"/>
      <c r="M38"/>
      <c r="P38"/>
      <c r="S38"/>
      <c r="V38"/>
      <c r="Y38"/>
      <c r="AB38"/>
      <c r="AE38"/>
      <c r="AH38"/>
      <c r="AK38"/>
      <c r="AN38"/>
      <c r="AO38"/>
      <c r="AR38"/>
      <c r="BB38" s="7"/>
      <c r="BC38" s="7"/>
      <c r="BD38" s="7"/>
      <c r="BE38" s="7"/>
      <c r="BF38" s="7"/>
      <c r="BG38" s="7"/>
      <c r="BH38" s="7"/>
      <c r="BI38" s="7"/>
      <c r="BJ38" s="7"/>
      <c r="BK38" s="7"/>
      <c r="BL38" s="7"/>
      <c r="BM38" s="7"/>
      <c r="BN38" s="7"/>
      <c r="BO38" s="7"/>
      <c r="BP38" s="7"/>
      <c r="BQ38" s="7"/>
    </row>
    <row r="39" spans="3:69">
      <c r="D39"/>
      <c r="G39"/>
      <c r="H39" t="s">
        <v>0</v>
      </c>
      <c r="J39"/>
      <c r="M39"/>
      <c r="P39"/>
      <c r="S39"/>
      <c r="V39"/>
      <c r="Y39"/>
      <c r="AB39"/>
      <c r="AE39"/>
      <c r="AH39"/>
      <c r="AK39"/>
      <c r="AN39"/>
      <c r="AO39"/>
      <c r="AR39"/>
    </row>
    <row r="40" spans="3:69">
      <c r="D40"/>
      <c r="G40"/>
      <c r="H40" t="s">
        <v>0</v>
      </c>
      <c r="J40"/>
      <c r="M40"/>
      <c r="P40"/>
      <c r="S40"/>
      <c r="V40"/>
      <c r="Y40"/>
      <c r="AB40"/>
      <c r="AE40"/>
      <c r="AH40"/>
      <c r="AK40"/>
      <c r="AN40"/>
      <c r="AO40"/>
      <c r="AR40"/>
    </row>
    <row r="41" spans="3:69">
      <c r="D41"/>
      <c r="G41"/>
      <c r="J41"/>
      <c r="M41"/>
      <c r="P41"/>
      <c r="S41"/>
      <c r="V41"/>
      <c r="Y41"/>
      <c r="AB41"/>
      <c r="AE41"/>
      <c r="AH41"/>
      <c r="AK41"/>
      <c r="AN41"/>
      <c r="AO41"/>
      <c r="AR41"/>
    </row>
    <row r="42" spans="3:69">
      <c r="D42"/>
      <c r="G42"/>
      <c r="J42"/>
      <c r="M42"/>
      <c r="P42"/>
      <c r="S42"/>
      <c r="V42"/>
      <c r="Y42"/>
      <c r="AB42"/>
      <c r="AE42"/>
      <c r="AH42"/>
      <c r="AK42"/>
      <c r="AN42"/>
      <c r="AO42"/>
      <c r="AR42"/>
    </row>
    <row r="43" spans="3:69">
      <c r="D43"/>
      <c r="G43"/>
      <c r="J43"/>
      <c r="M43"/>
      <c r="P43"/>
      <c r="S43"/>
      <c r="V43"/>
      <c r="Y43"/>
      <c r="AB43"/>
      <c r="AE43"/>
      <c r="AH43"/>
      <c r="AK43"/>
      <c r="AN43"/>
      <c r="AO43"/>
      <c r="AR43"/>
    </row>
    <row r="44" spans="3:69">
      <c r="D44"/>
      <c r="G44"/>
      <c r="J44"/>
      <c r="M44"/>
      <c r="P44"/>
      <c r="S44"/>
      <c r="V44"/>
      <c r="Y44"/>
      <c r="AB44"/>
      <c r="AE44"/>
      <c r="AH44"/>
      <c r="AK44"/>
      <c r="AN44"/>
      <c r="AO44"/>
      <c r="AR44"/>
    </row>
    <row r="45" spans="3:69">
      <c r="D45"/>
      <c r="G45"/>
      <c r="J45"/>
      <c r="M45"/>
      <c r="P45"/>
      <c r="S45"/>
      <c r="V45"/>
      <c r="Y45"/>
      <c r="AB45"/>
      <c r="AE45"/>
      <c r="AH45"/>
      <c r="AK45"/>
      <c r="AN45"/>
      <c r="AO45"/>
      <c r="AR45"/>
    </row>
    <row r="46" spans="3:69">
      <c r="D46"/>
      <c r="G46"/>
      <c r="J46"/>
      <c r="M46"/>
      <c r="P46"/>
      <c r="S46"/>
      <c r="V46"/>
      <c r="Y46"/>
      <c r="AB46"/>
      <c r="AE46"/>
      <c r="AH46"/>
      <c r="AK46"/>
      <c r="AN46"/>
      <c r="AO46"/>
      <c r="AR46"/>
    </row>
    <row r="47" spans="3:69">
      <c r="D47"/>
      <c r="G47"/>
      <c r="J47"/>
      <c r="M47"/>
      <c r="P47"/>
      <c r="S47"/>
      <c r="V47"/>
      <c r="Y47"/>
      <c r="AB47"/>
      <c r="AE47"/>
      <c r="AH47"/>
      <c r="AK47"/>
      <c r="AN47"/>
      <c r="AO47"/>
      <c r="AR47"/>
    </row>
    <row r="48" spans="3:69">
      <c r="D48"/>
      <c r="G48"/>
      <c r="J48"/>
      <c r="M48"/>
      <c r="P48"/>
      <c r="S48"/>
      <c r="V48"/>
      <c r="Y48"/>
      <c r="AB48"/>
      <c r="AE48"/>
      <c r="AH48"/>
      <c r="AK48"/>
      <c r="AN48"/>
      <c r="AO48"/>
      <c r="AR48"/>
    </row>
    <row r="49" spans="2:46">
      <c r="D49"/>
      <c r="G49"/>
      <c r="J49"/>
      <c r="M49"/>
      <c r="P49"/>
      <c r="S49"/>
      <c r="V49"/>
      <c r="Y49"/>
      <c r="AB49"/>
      <c r="AE49"/>
      <c r="AH49"/>
      <c r="AK49"/>
      <c r="AN49"/>
      <c r="AO49"/>
      <c r="AR49"/>
    </row>
    <row r="50" spans="2:46">
      <c r="B50" s="48"/>
      <c r="C50" s="48"/>
      <c r="D50" s="2"/>
      <c r="E50" s="48"/>
      <c r="F50" s="48"/>
      <c r="G50" s="2"/>
      <c r="H50" s="49"/>
      <c r="I50" s="48"/>
      <c r="J50" s="2"/>
      <c r="K50" s="48"/>
      <c r="L50" s="48"/>
      <c r="M50" s="2"/>
      <c r="N50" s="48"/>
      <c r="O50" s="48"/>
      <c r="P50" s="2"/>
      <c r="Q50" s="48"/>
      <c r="R50" s="48"/>
      <c r="S50" s="2"/>
      <c r="T50" s="48"/>
      <c r="U50" s="48"/>
      <c r="V50" s="2"/>
      <c r="W50" s="48"/>
      <c r="X50" s="48"/>
      <c r="Y50" s="2"/>
      <c r="Z50" s="48"/>
      <c r="AA50" s="48"/>
      <c r="AB50" s="2"/>
      <c r="AC50" s="48"/>
      <c r="AD50" s="48"/>
      <c r="AE50" s="2"/>
      <c r="AF50" s="48"/>
      <c r="AG50" s="48"/>
      <c r="AH50" s="2"/>
      <c r="AI50" s="48"/>
      <c r="AJ50" s="48"/>
      <c r="AK50" s="2"/>
      <c r="AL50" s="48"/>
      <c r="AM50" s="48"/>
      <c r="AN50" s="2"/>
      <c r="AO50" s="2"/>
      <c r="AP50" s="48"/>
      <c r="AQ50" s="48"/>
      <c r="AR50" s="2"/>
      <c r="AS50" s="48"/>
      <c r="AT50"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2" tint="-0.499984740745262"/>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tr">
        <f>'Total des coûts d''exploitation'!E6</f>
        <v>Coût / place / jour</v>
      </c>
      <c r="F6" s="6">
        <f>+E24/$C$7/31</f>
        <v>3.2258064516129032E-3</v>
      </c>
      <c r="G6" s="7"/>
      <c r="H6" s="5" t="str">
        <f>+E6</f>
        <v>Coût / place / jour</v>
      </c>
      <c r="I6" s="6">
        <f>+H24/$C$7/28</f>
        <v>3.5714285714285718E-3</v>
      </c>
      <c r="J6" s="7"/>
      <c r="K6" s="5" t="str">
        <f>+H6</f>
        <v>Coût / place / jour</v>
      </c>
      <c r="L6" s="6">
        <f>+K24/$C$7/31</f>
        <v>3.2258064516129032E-3</v>
      </c>
      <c r="M6" s="7"/>
      <c r="N6" s="5" t="str">
        <f>+K6</f>
        <v>Coût / place / jour</v>
      </c>
      <c r="O6" s="6">
        <f>+N24/$C$7/30</f>
        <v>3.3333333333333335E-3</v>
      </c>
      <c r="P6" s="8"/>
      <c r="Q6" s="5" t="str">
        <f>+N6</f>
        <v>Coût / place / jour</v>
      </c>
      <c r="R6" s="6">
        <f>+Q24/$C$7/31</f>
        <v>3.2258064516129032E-3</v>
      </c>
      <c r="S6" s="8"/>
      <c r="T6" s="5" t="str">
        <f>+Q6</f>
        <v>Coût / place / jour</v>
      </c>
      <c r="U6" s="6">
        <f>+T24/$C$7/30</f>
        <v>3.3333333333333335E-3</v>
      </c>
      <c r="V6" s="7"/>
      <c r="W6" s="5" t="str">
        <f>+T6</f>
        <v>Coût / place / jour</v>
      </c>
      <c r="X6" s="6">
        <f>+W24/$C$7/31</f>
        <v>3.2258064516129032E-3</v>
      </c>
      <c r="Y6" s="7"/>
      <c r="Z6" s="5" t="str">
        <f>+W6</f>
        <v>Coût / place / jour</v>
      </c>
      <c r="AA6" s="6">
        <f>+Z24/$C$7/31</f>
        <v>3.2258064516129032E-3</v>
      </c>
      <c r="AB6" s="7"/>
      <c r="AC6" s="5" t="str">
        <f>+Z6</f>
        <v>Coût / place / jour</v>
      </c>
      <c r="AD6" s="6">
        <f>+AC24/$C$7/30</f>
        <v>3.3333333333333335E-3</v>
      </c>
      <c r="AE6" s="7"/>
      <c r="AF6" s="5" t="str">
        <f>+AC6</f>
        <v>Coût / place / jour</v>
      </c>
      <c r="AG6" s="6">
        <f>+AF24/$C$7/31</f>
        <v>3.2258064516129032E-3</v>
      </c>
      <c r="AH6" s="7"/>
      <c r="AI6" s="5" t="str">
        <f>+AF6</f>
        <v>Coût / place / jour</v>
      </c>
      <c r="AJ6" s="6">
        <f>+AI24/$C$7/30</f>
        <v>3.3333333333333335E-3</v>
      </c>
      <c r="AK6" s="9"/>
      <c r="AL6" s="5" t="str">
        <f>+AI6</f>
        <v>Coût / place / jour</v>
      </c>
      <c r="AM6" s="6">
        <f>+AL24/$C$7/31</f>
        <v>3.2258064516129032E-3</v>
      </c>
      <c r="AN6" s="7"/>
      <c r="AO6" s="7"/>
      <c r="AP6" s="10" t="str">
        <f>+AL6</f>
        <v>Coût / place / jour</v>
      </c>
      <c r="AQ6" s="11">
        <f>+AP24/$C$7/365</f>
        <v>3.2876712328767121E-3</v>
      </c>
      <c r="AR6" s="2"/>
      <c r="AS6" s="2"/>
      <c r="AT6" s="2"/>
    </row>
    <row r="7" spans="2:56">
      <c r="B7" s="12"/>
      <c r="C7" s="13">
        <f>'Total des coûts d''exploitation'!C7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5" t="str">
        <f>'Total des coûts d''exploitation'!AP8</f>
        <v>Total</v>
      </c>
      <c r="AQ8" s="13" t="str">
        <f>AM8</f>
        <v>(%)</v>
      </c>
      <c r="AR8" s="2"/>
      <c r="AS8" s="2"/>
      <c r="AT8" s="2"/>
    </row>
    <row r="9" spans="2:56" ht="13" thickBot="1">
      <c r="B9" s="50"/>
      <c r="C9" s="51">
        <f>AP24/$C$7</f>
        <v>1.2</v>
      </c>
      <c r="D9"/>
      <c r="E9" s="71" t="str">
        <f>'Total des coûts d''exploitation'!E9</f>
        <v>Janvier 2017</v>
      </c>
      <c r="F9" s="99"/>
      <c r="G9" s="100"/>
      <c r="H9" s="71" t="str">
        <f>'Total des coûts d''exploitation'!H9</f>
        <v>Février 2017</v>
      </c>
      <c r="I9" s="101"/>
      <c r="J9" s="100"/>
      <c r="K9" s="71" t="str">
        <f>'Total des coûts d''exploitation'!K9</f>
        <v>Mars 2017</v>
      </c>
      <c r="L9" s="101"/>
      <c r="M9" s="100"/>
      <c r="N9" s="71" t="str">
        <f>'Total des coûts d''exploitation'!N9</f>
        <v>Avril 2017</v>
      </c>
      <c r="O9" s="99"/>
      <c r="P9" s="102"/>
      <c r="Q9" s="71" t="str">
        <f>'Total des coûts d''exploitation'!Q9</f>
        <v>Mai 2017</v>
      </c>
      <c r="R9" s="99"/>
      <c r="S9" s="102"/>
      <c r="T9" s="71" t="str">
        <f>'Total des coûts d''exploitation'!T9</f>
        <v>Juin 2017</v>
      </c>
      <c r="U9" s="101"/>
      <c r="V9" s="100"/>
      <c r="W9" s="71" t="str">
        <f>'Total des coûts d''exploitation'!W9</f>
        <v>Juillet 2017</v>
      </c>
      <c r="X9" s="101"/>
      <c r="Y9" s="100"/>
      <c r="Z9" s="71" t="str">
        <f>'Total des coûts d''exploitation'!Z9</f>
        <v>Août 2017</v>
      </c>
      <c r="AA9" s="101"/>
      <c r="AB9" s="100"/>
      <c r="AC9" s="71" t="str">
        <f>'Total des coûts d''exploitation'!AC9</f>
        <v>Septembre 2017</v>
      </c>
      <c r="AD9" s="101"/>
      <c r="AE9" s="100"/>
      <c r="AF9" s="71" t="str">
        <f>'Total des coûts d''exploitation'!AF9</f>
        <v>Octobre 2017</v>
      </c>
      <c r="AG9" s="101"/>
      <c r="AH9" s="100"/>
      <c r="AI9" s="71" t="str">
        <f>'Total des coûts d''exploitation'!AI9</f>
        <v>Novembre 2017</v>
      </c>
      <c r="AJ9" s="101"/>
      <c r="AK9" s="103"/>
      <c r="AL9" s="71" t="str">
        <f>'Total des coûts d''exploitation'!AL9</f>
        <v>Décembre 2017</v>
      </c>
      <c r="AM9" s="101"/>
      <c r="AN9" s="100"/>
      <c r="AO9" s="100"/>
      <c r="AP9" s="71" t="str">
        <f>'Total des coûts d''exploitation'!AP9</f>
        <v>Année</v>
      </c>
      <c r="AQ9" s="104"/>
      <c r="AR9" s="74"/>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Résultats'!C38</f>
        <v>Frais financier</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8110</v>
      </c>
      <c r="C13" s="92" t="s">
        <v>190</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8120</v>
      </c>
      <c r="C14" s="92" t="s">
        <v>190</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8130</v>
      </c>
      <c r="C15" s="92" t="s">
        <v>190</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8140</v>
      </c>
      <c r="C16" s="92" t="s">
        <v>190</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8150</v>
      </c>
      <c r="C17" s="92" t="s">
        <v>190</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8160</v>
      </c>
      <c r="C18" s="92" t="s">
        <v>190</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8170</v>
      </c>
      <c r="C19" s="92" t="s">
        <v>190</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8180</v>
      </c>
      <c r="C20" s="92" t="s">
        <v>190</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8190</v>
      </c>
      <c r="C21" s="92" t="s">
        <v>190</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8199</v>
      </c>
      <c r="C22" s="92" t="s">
        <v>190</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8100</v>
      </c>
      <c r="C24" s="45" t="s">
        <v>191</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SUM(AG13:AG21)</f>
        <v>0.89999999999999991</v>
      </c>
      <c r="AH24" s="46"/>
      <c r="AI24" s="60">
        <f>SUM(AI13:AI23)</f>
        <v>10</v>
      </c>
      <c r="AJ24" s="47">
        <f>SUM(AJ13:AJ21)</f>
        <v>0.89999999999999991</v>
      </c>
      <c r="AK24" s="46"/>
      <c r="AL24" s="60">
        <f>SUM(AL13:AL23)</f>
        <v>10</v>
      </c>
      <c r="AM24" s="47">
        <f>SUM(AM13:AM21)</f>
        <v>0.89999999999999991</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2" tint="-0.499984740745262"/>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tr">
        <f>'Total des coûts d''exploitation'!E6</f>
        <v>Coût / place / jour</v>
      </c>
      <c r="F6" s="6">
        <f>+E24/$C$7/31</f>
        <v>3.2258064516129032E-3</v>
      </c>
      <c r="G6" s="7"/>
      <c r="H6" s="5" t="str">
        <f>+E6</f>
        <v>Coût / place / jour</v>
      </c>
      <c r="I6" s="6">
        <f>+H24/$C$7/28</f>
        <v>3.5714285714285718E-3</v>
      </c>
      <c r="J6" s="7"/>
      <c r="K6" s="5" t="str">
        <f>+H6</f>
        <v>Coût / place / jour</v>
      </c>
      <c r="L6" s="6">
        <f>+K24/$C$7/31</f>
        <v>3.2258064516129032E-3</v>
      </c>
      <c r="M6" s="7"/>
      <c r="N6" s="5" t="str">
        <f>+K6</f>
        <v>Coût / place / jour</v>
      </c>
      <c r="O6" s="6">
        <f>+N24/$C$7/30</f>
        <v>3.3333333333333335E-3</v>
      </c>
      <c r="P6" s="8"/>
      <c r="Q6" s="5" t="str">
        <f>+N6</f>
        <v>Coût / place / jour</v>
      </c>
      <c r="R6" s="6">
        <f>+Q24/$C$7/31</f>
        <v>3.2258064516129032E-3</v>
      </c>
      <c r="S6" s="8"/>
      <c r="T6" s="5" t="str">
        <f>+Q6</f>
        <v>Coût / place / jour</v>
      </c>
      <c r="U6" s="6">
        <f>+T24/$C$7/30</f>
        <v>3.3333333333333335E-3</v>
      </c>
      <c r="V6" s="7"/>
      <c r="W6" s="5" t="str">
        <f>+T6</f>
        <v>Coût / place / jour</v>
      </c>
      <c r="X6" s="6">
        <f>+W24/$C$7/31</f>
        <v>3.2258064516129032E-3</v>
      </c>
      <c r="Y6" s="7"/>
      <c r="Z6" s="5" t="str">
        <f>+W6</f>
        <v>Coût / place / jour</v>
      </c>
      <c r="AA6" s="6">
        <f>+Z24/$C$7/31</f>
        <v>3.2258064516129032E-3</v>
      </c>
      <c r="AB6" s="7"/>
      <c r="AC6" s="5" t="str">
        <f>+Z6</f>
        <v>Coût / place / jour</v>
      </c>
      <c r="AD6" s="6">
        <f>+AC24/$C$7/30</f>
        <v>3.3333333333333335E-3</v>
      </c>
      <c r="AE6" s="7"/>
      <c r="AF6" s="5" t="str">
        <f>+AC6</f>
        <v>Coût / place / jour</v>
      </c>
      <c r="AG6" s="6">
        <f>+AF24/$C$7/31</f>
        <v>3.2258064516129032E-3</v>
      </c>
      <c r="AH6" s="7"/>
      <c r="AI6" s="5" t="str">
        <f>+AF6</f>
        <v>Coût / place / jour</v>
      </c>
      <c r="AJ6" s="6">
        <f>+AI24/$C$7/30</f>
        <v>3.3333333333333335E-3</v>
      </c>
      <c r="AK6" s="9"/>
      <c r="AL6" s="5" t="str">
        <f>+AI6</f>
        <v>Coût / place / jour</v>
      </c>
      <c r="AM6" s="6">
        <f>+AL24/$C$7/31</f>
        <v>3.2258064516129032E-3</v>
      </c>
      <c r="AN6" s="7"/>
      <c r="AO6" s="7"/>
      <c r="AP6" s="10" t="str">
        <f>+AL6</f>
        <v>Coût / place / jour</v>
      </c>
      <c r="AQ6" s="11">
        <f>+AP24/$C$7/365</f>
        <v>3.2876712328767121E-3</v>
      </c>
      <c r="AR6" s="2"/>
      <c r="AS6" s="2"/>
      <c r="AT6" s="2"/>
    </row>
    <row r="7" spans="2:56">
      <c r="B7" s="12"/>
      <c r="C7" s="13">
        <f>'Total des coûts d''exploitation'!C7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5" t="str">
        <f>'Total des coûts d''exploitation'!AP8</f>
        <v>Total</v>
      </c>
      <c r="AQ8" s="13" t="str">
        <f>AM8</f>
        <v>(%)</v>
      </c>
      <c r="AR8" s="2"/>
      <c r="AS8" s="2"/>
      <c r="AT8" s="2"/>
    </row>
    <row r="9" spans="2:56" ht="13" thickBot="1">
      <c r="B9" s="50"/>
      <c r="C9" s="51">
        <f>AP24/$C$7</f>
        <v>1.2</v>
      </c>
      <c r="D9"/>
      <c r="E9" s="71" t="str">
        <f>'Total des coûts d''exploitation'!E9</f>
        <v>Janvier 2017</v>
      </c>
      <c r="F9" s="99"/>
      <c r="G9" s="100"/>
      <c r="H9" s="71" t="str">
        <f>'Total des coûts d''exploitation'!H9</f>
        <v>Février 2017</v>
      </c>
      <c r="I9" s="101"/>
      <c r="J9" s="100"/>
      <c r="K9" s="71" t="str">
        <f>'Total des coûts d''exploitation'!K9</f>
        <v>Mars 2017</v>
      </c>
      <c r="L9" s="101"/>
      <c r="M9" s="100"/>
      <c r="N9" s="71" t="str">
        <f>'Total des coûts d''exploitation'!N9</f>
        <v>Avril 2017</v>
      </c>
      <c r="O9" s="99"/>
      <c r="P9" s="102"/>
      <c r="Q9" s="71" t="str">
        <f>'Total des coûts d''exploitation'!Q9</f>
        <v>Mai 2017</v>
      </c>
      <c r="R9" s="99"/>
      <c r="S9" s="102"/>
      <c r="T9" s="71" t="str">
        <f>'Total des coûts d''exploitation'!T9</f>
        <v>Juin 2017</v>
      </c>
      <c r="U9" s="101"/>
      <c r="V9" s="100"/>
      <c r="W9" s="71" t="str">
        <f>'Total des coûts d''exploitation'!W9</f>
        <v>Juillet 2017</v>
      </c>
      <c r="X9" s="101"/>
      <c r="Y9" s="100"/>
      <c r="Z9" s="71" t="str">
        <f>'Total des coûts d''exploitation'!Z9</f>
        <v>Août 2017</v>
      </c>
      <c r="AA9" s="101"/>
      <c r="AB9" s="100"/>
      <c r="AC9" s="71" t="str">
        <f>'Total des coûts d''exploitation'!AC9</f>
        <v>Septembre 2017</v>
      </c>
      <c r="AD9" s="101"/>
      <c r="AE9" s="100"/>
      <c r="AF9" s="71" t="str">
        <f>'Total des coûts d''exploitation'!AF9</f>
        <v>Octobre 2017</v>
      </c>
      <c r="AG9" s="101"/>
      <c r="AH9" s="100"/>
      <c r="AI9" s="71" t="str">
        <f>'Total des coûts d''exploitation'!AI9</f>
        <v>Novembre 2017</v>
      </c>
      <c r="AJ9" s="101"/>
      <c r="AK9" s="103"/>
      <c r="AL9" s="71" t="str">
        <f>'Total des coûts d''exploitation'!AL9</f>
        <v>Décembre 2017</v>
      </c>
      <c r="AM9" s="101"/>
      <c r="AN9" s="100"/>
      <c r="AO9" s="100"/>
      <c r="AP9" s="71" t="str">
        <f>'Total des coûts d''exploitation'!AP9</f>
        <v>Année</v>
      </c>
      <c r="AQ9" s="104"/>
      <c r="AR9" s="105"/>
      <c r="AS9" s="105"/>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Résultats'!C39</f>
        <v>Amortissement</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8510</v>
      </c>
      <c r="C13" s="92" t="s">
        <v>193</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8520</v>
      </c>
      <c r="C14" s="92" t="s">
        <v>193</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8530</v>
      </c>
      <c r="C15" s="92" t="s">
        <v>193</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8540</v>
      </c>
      <c r="C16" s="92" t="s">
        <v>193</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8550</v>
      </c>
      <c r="C17" s="92" t="s">
        <v>193</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8560</v>
      </c>
      <c r="C18" s="92" t="s">
        <v>193</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8570</v>
      </c>
      <c r="C19" s="92" t="s">
        <v>193</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8580</v>
      </c>
      <c r="C20" s="92" t="s">
        <v>193</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8190</v>
      </c>
      <c r="C21" s="92" t="s">
        <v>193</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8199</v>
      </c>
      <c r="C22" s="92" t="s">
        <v>193</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8500</v>
      </c>
      <c r="C24" s="45" t="s">
        <v>194</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SUM(AG13:AG21)</f>
        <v>0.89999999999999991</v>
      </c>
      <c r="AH24" s="46"/>
      <c r="AI24" s="60">
        <f>SUM(AI13:AI23)</f>
        <v>10</v>
      </c>
      <c r="AJ24" s="47">
        <f>SUM(AJ13:AJ21)</f>
        <v>0.89999999999999991</v>
      </c>
      <c r="AK24" s="46"/>
      <c r="AL24" s="60">
        <f>SUM(AL13:AL23)</f>
        <v>10</v>
      </c>
      <c r="AM24" s="47">
        <f>SUM(AM13:AM21)</f>
        <v>0.89999999999999991</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BA988"/>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E8" sqref="E8"/>
    </sheetView>
  </sheetViews>
  <sheetFormatPr baseColWidth="10" defaultRowHeight="12" x14ac:dyDescent="0"/>
  <cols>
    <col min="1" max="1" width="3.6640625" customWidth="1"/>
    <col min="2" max="2" width="1.5" customWidth="1"/>
    <col min="3" max="3" width="50.6640625" customWidth="1"/>
    <col min="4" max="4" width="1" style="113" customWidth="1"/>
    <col min="5" max="5" width="14.6640625" customWidth="1"/>
    <col min="6" max="6" width="9.1640625" customWidth="1"/>
    <col min="7" max="7" width="1" customWidth="1"/>
    <col min="8" max="8" width="14.6640625" customWidth="1"/>
    <col min="9" max="9" width="9.1640625" customWidth="1"/>
    <col min="10" max="10" width="0.83203125" style="113" customWidth="1"/>
    <col min="11" max="11" width="14.6640625" customWidth="1"/>
    <col min="12" max="12" width="9.1640625" customWidth="1"/>
    <col min="13" max="13" width="0.83203125" style="113"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1.66406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style="113" customWidth="1"/>
    <col min="32" max="32" width="14.6640625" customWidth="1"/>
    <col min="33" max="33" width="9.1640625" customWidth="1"/>
    <col min="34" max="34" width="0.83203125" style="113" customWidth="1"/>
    <col min="35" max="35" width="14.6640625" customWidth="1"/>
    <col min="36" max="36" width="9.1640625" customWidth="1"/>
    <col min="37" max="37" width="0.83203125" style="113" customWidth="1"/>
    <col min="38" max="38" width="14.6640625" customWidth="1"/>
    <col min="39" max="39" width="9.1640625" customWidth="1"/>
    <col min="40" max="41" width="0.83203125" style="113"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2:52" ht="13" thickBot="1"/>
    <row r="2" spans="2:52" ht="13" thickTop="1">
      <c r="C2" s="114" t="s">
        <v>126</v>
      </c>
      <c r="AL2" t="s">
        <v>0</v>
      </c>
      <c r="AS2" s="1"/>
      <c r="AT2" s="1"/>
      <c r="AU2" s="1"/>
      <c r="AV2" s="1"/>
      <c r="AW2" s="1"/>
      <c r="AX2" s="1"/>
      <c r="AY2" s="1"/>
      <c r="AZ2" s="1"/>
    </row>
    <row r="3" spans="2:52">
      <c r="C3" s="115" t="s">
        <v>21</v>
      </c>
      <c r="AL3" t="s">
        <v>0</v>
      </c>
      <c r="AS3" s="1"/>
      <c r="AT3" s="1"/>
      <c r="AU3" s="1"/>
      <c r="AV3" s="1"/>
      <c r="AW3" s="1"/>
      <c r="AX3" s="1"/>
      <c r="AY3" s="1"/>
      <c r="AZ3" s="1"/>
    </row>
    <row r="4" spans="2:52" ht="13" thickBot="1">
      <c r="C4" s="116" t="s">
        <v>1</v>
      </c>
      <c r="V4" s="113"/>
      <c r="Y4" s="113"/>
      <c r="AB4" s="113"/>
      <c r="AS4" s="1"/>
      <c r="AT4" s="1"/>
      <c r="AU4" s="1"/>
      <c r="AV4" s="1"/>
      <c r="AW4" s="1"/>
      <c r="AX4" s="1"/>
      <c r="AY4" s="1"/>
      <c r="AZ4" s="1"/>
    </row>
    <row r="5" spans="2:52" ht="14" thickTop="1" thickBot="1">
      <c r="C5" s="117"/>
      <c r="G5" t="s">
        <v>0</v>
      </c>
      <c r="V5" s="113"/>
      <c r="Y5" s="113"/>
      <c r="AB5" s="113"/>
      <c r="AS5" s="1"/>
      <c r="AT5" s="1"/>
      <c r="AU5" s="1"/>
      <c r="AV5" s="1"/>
      <c r="AW5" s="1"/>
      <c r="AX5" s="1"/>
      <c r="AY5" s="1"/>
      <c r="AZ5" s="1"/>
    </row>
    <row r="6" spans="2:52" ht="16" thickTop="1">
      <c r="C6" s="118" t="s">
        <v>2</v>
      </c>
      <c r="D6" s="1" t="s">
        <v>0</v>
      </c>
      <c r="E6" s="119" t="s">
        <v>127</v>
      </c>
      <c r="F6" s="120">
        <f>+E14/$C$7/'Calendrier 2017'!D8</f>
        <v>9.6774193548387101E-3</v>
      </c>
      <c r="G6" s="7" t="s">
        <v>0</v>
      </c>
      <c r="H6" s="119" t="s">
        <v>127</v>
      </c>
      <c r="I6" s="120">
        <f>+H14/$C$7/'Calendrier 2017'!E8</f>
        <v>1.0714285714285714E-2</v>
      </c>
      <c r="J6" s="121"/>
      <c r="K6" s="119" t="s">
        <v>127</v>
      </c>
      <c r="L6" s="120">
        <f>+K14/$C$7/'Calendrier 2017'!F8</f>
        <v>9.6774193548387101E-3</v>
      </c>
      <c r="M6" s="121"/>
      <c r="N6" s="119" t="s">
        <v>127</v>
      </c>
      <c r="O6" s="120">
        <f>+N14/$C$7/'Calendrier 2017'!G8</f>
        <v>0.01</v>
      </c>
      <c r="P6" s="122"/>
      <c r="Q6" s="119" t="s">
        <v>127</v>
      </c>
      <c r="R6" s="120">
        <f>+Q14/$C$7/'Calendrier 2017'!H8</f>
        <v>9.6774193548387101E-3</v>
      </c>
      <c r="S6" s="121"/>
      <c r="T6" s="119" t="s">
        <v>127</v>
      </c>
      <c r="U6" s="120">
        <f>+T14/$C$7/'Calendrier 2017'!I8</f>
        <v>0.01</v>
      </c>
      <c r="V6" s="121" t="s">
        <v>0</v>
      </c>
      <c r="W6" s="119" t="s">
        <v>127</v>
      </c>
      <c r="X6" s="120">
        <f>+W14/$C$7/'Calendrier 2017'!J8</f>
        <v>9.6774193548387101E-3</v>
      </c>
      <c r="Y6" s="121"/>
      <c r="Z6" s="119" t="s">
        <v>127</v>
      </c>
      <c r="AA6" s="120">
        <f>+Z14/$C$7/'Calendrier 2017'!K8</f>
        <v>9.6774193548387101E-3</v>
      </c>
      <c r="AB6" s="121"/>
      <c r="AC6" s="119" t="s">
        <v>127</v>
      </c>
      <c r="AD6" s="120">
        <f>+AC14/$C$7/'Calendrier 2017'!L8</f>
        <v>0.01</v>
      </c>
      <c r="AE6" s="121"/>
      <c r="AF6" s="119" t="s">
        <v>127</v>
      </c>
      <c r="AG6" s="120">
        <f>+AF14/$C$7/'Calendrier 2017'!M8</f>
        <v>9.6774193548387101E-3</v>
      </c>
      <c r="AH6" s="121"/>
      <c r="AI6" s="119" t="s">
        <v>127</v>
      </c>
      <c r="AJ6" s="120">
        <f>+AI14/$C$7/'Calendrier 2017'!N8</f>
        <v>0.01</v>
      </c>
      <c r="AK6" s="121"/>
      <c r="AL6" s="119" t="s">
        <v>127</v>
      </c>
      <c r="AM6" s="120">
        <f>+AL14/$C$7/'Calendrier 2017'!O8</f>
        <v>9.6774193548387101E-3</v>
      </c>
      <c r="AN6" s="121"/>
      <c r="AO6" s="121"/>
      <c r="AP6" s="119" t="s">
        <v>127</v>
      </c>
      <c r="AQ6" s="123">
        <f>+AP14/$C$7/365</f>
        <v>9.8630136986301367E-3</v>
      </c>
      <c r="AR6" s="124"/>
      <c r="AS6" s="256" t="str">
        <f>+AP6</f>
        <v>Rev / place / jour</v>
      </c>
      <c r="AT6" s="257">
        <f>+AS14/$C$7/365</f>
        <v>9.8630136986301367E-3</v>
      </c>
      <c r="AU6" s="124"/>
      <c r="AV6" s="124"/>
      <c r="AW6" s="124"/>
      <c r="AX6" s="124"/>
      <c r="AY6" s="124"/>
      <c r="AZ6" s="124"/>
    </row>
    <row r="7" spans="2:52">
      <c r="C7" s="370">
        <f>+'Calendrier 2017'!D7</f>
        <v>100</v>
      </c>
      <c r="D7" s="125" t="s">
        <v>0</v>
      </c>
      <c r="E7" s="126">
        <f>+E14/$AP$14</f>
        <v>8.3333333333333329E-2</v>
      </c>
      <c r="F7" s="127"/>
      <c r="G7" s="7" t="s">
        <v>0</v>
      </c>
      <c r="H7" s="126">
        <f>+H14/$AP$14</f>
        <v>8.3333333333333329E-2</v>
      </c>
      <c r="I7" s="128"/>
      <c r="J7" s="121"/>
      <c r="K7" s="126">
        <f>+K14/$AP$14</f>
        <v>8.3333333333333329E-2</v>
      </c>
      <c r="L7" s="129"/>
      <c r="M7" s="121"/>
      <c r="N7" s="126">
        <f>+N14/$AP$14</f>
        <v>8.3333333333333329E-2</v>
      </c>
      <c r="O7" s="128"/>
      <c r="P7" s="122"/>
      <c r="Q7" s="126">
        <f>+Q14/$AP$14</f>
        <v>8.3333333333333329E-2</v>
      </c>
      <c r="R7" s="128"/>
      <c r="S7" s="121"/>
      <c r="T7" s="126">
        <f>+T14/$AP$14</f>
        <v>8.3333333333333329E-2</v>
      </c>
      <c r="U7" s="128"/>
      <c r="V7" s="121"/>
      <c r="W7" s="126">
        <f>+W14/$AP$14</f>
        <v>8.3333333333333329E-2</v>
      </c>
      <c r="X7" s="129"/>
      <c r="Y7" s="121"/>
      <c r="Z7" s="126">
        <f>+Z14/$AP$14</f>
        <v>8.3333333333333329E-2</v>
      </c>
      <c r="AA7" s="128"/>
      <c r="AB7" s="121"/>
      <c r="AC7" s="126">
        <f>+AC14/$AP$14</f>
        <v>8.3333333333333329E-2</v>
      </c>
      <c r="AD7" s="129"/>
      <c r="AE7" s="121"/>
      <c r="AF7" s="126">
        <f>+AF14/$AP$14</f>
        <v>8.3333333333333329E-2</v>
      </c>
      <c r="AG7" s="128"/>
      <c r="AH7" s="121"/>
      <c r="AI7" s="126">
        <f>+AI14/$AP$14</f>
        <v>8.3333333333333329E-2</v>
      </c>
      <c r="AJ7" s="130"/>
      <c r="AK7" s="121"/>
      <c r="AL7" s="126">
        <f>+AL14/$AP$14</f>
        <v>8.3333333333333329E-2</v>
      </c>
      <c r="AM7" s="128"/>
      <c r="AN7" s="121"/>
      <c r="AO7" s="121"/>
      <c r="AP7" s="126">
        <f>+AP14/$AP$14</f>
        <v>1</v>
      </c>
      <c r="AQ7" s="131" t="s">
        <v>4</v>
      </c>
      <c r="AR7" s="124"/>
      <c r="AS7" s="259">
        <f>+AS14/AP14</f>
        <v>1</v>
      </c>
      <c r="AT7" s="258" t="str">
        <f>+AQ7</f>
        <v>365 jours</v>
      </c>
      <c r="AU7" s="124"/>
      <c r="AV7" s="124"/>
      <c r="AW7" s="124"/>
      <c r="AX7" s="124"/>
      <c r="AY7" s="124"/>
      <c r="AZ7" s="124"/>
    </row>
    <row r="8" spans="2:52">
      <c r="C8" s="227" t="s">
        <v>128</v>
      </c>
      <c r="D8" s="125" t="s">
        <v>0</v>
      </c>
      <c r="E8" s="132" t="str">
        <f>+'Calendrier 2017'!D5</f>
        <v>Pér.01</v>
      </c>
      <c r="F8" s="133" t="s">
        <v>5</v>
      </c>
      <c r="G8" s="134" t="s">
        <v>0</v>
      </c>
      <c r="H8" s="132" t="str">
        <f>+'Calendrier 2017'!E5</f>
        <v>Pér.02</v>
      </c>
      <c r="I8" s="135" t="str">
        <f>+F8</f>
        <v>(%)</v>
      </c>
      <c r="J8" s="136"/>
      <c r="K8" s="132" t="str">
        <f>+'Calendrier 2017'!F5</f>
        <v>Pér.03</v>
      </c>
      <c r="L8" s="135" t="str">
        <f>+I8</f>
        <v>(%)</v>
      </c>
      <c r="M8" s="136"/>
      <c r="N8" s="132" t="str">
        <f>+'Calendrier 2017'!G5</f>
        <v>Pér.04</v>
      </c>
      <c r="O8" s="135" t="str">
        <f>+L8</f>
        <v>(%)</v>
      </c>
      <c r="P8" s="137"/>
      <c r="Q8" s="132" t="str">
        <f>+'Calendrier 2017'!H5</f>
        <v>Pér.05</v>
      </c>
      <c r="R8" s="135" t="str">
        <f>+O8</f>
        <v>(%)</v>
      </c>
      <c r="S8" s="136"/>
      <c r="T8" s="132" t="str">
        <f>+'Calendrier 2017'!I5</f>
        <v>Pér.06</v>
      </c>
      <c r="U8" s="135" t="str">
        <f>+R8</f>
        <v>(%)</v>
      </c>
      <c r="V8" s="136"/>
      <c r="W8" s="132" t="str">
        <f>+'Calendrier 2017'!J5</f>
        <v>Pér.07</v>
      </c>
      <c r="X8" s="135" t="str">
        <f>+U8</f>
        <v>(%)</v>
      </c>
      <c r="Y8" s="136"/>
      <c r="Z8" s="132" t="str">
        <f>+'Calendrier 2017'!K5</f>
        <v>Pér.08</v>
      </c>
      <c r="AA8" s="135" t="str">
        <f>+X8</f>
        <v>(%)</v>
      </c>
      <c r="AB8" s="136"/>
      <c r="AC8" s="132" t="str">
        <f>+'Calendrier 2017'!L5</f>
        <v>Pér.09</v>
      </c>
      <c r="AD8" s="135" t="str">
        <f>+AA8</f>
        <v>(%)</v>
      </c>
      <c r="AE8" s="136"/>
      <c r="AF8" s="132" t="str">
        <f>+'Calendrier 2017'!M5</f>
        <v>Pér.10</v>
      </c>
      <c r="AG8" s="135" t="str">
        <f>+AD8</f>
        <v>(%)</v>
      </c>
      <c r="AH8" s="136"/>
      <c r="AI8" s="132" t="str">
        <f>+'Calendrier 2017'!N5</f>
        <v>Pér.11</v>
      </c>
      <c r="AJ8" s="135" t="str">
        <f>+AG8</f>
        <v>(%)</v>
      </c>
      <c r="AK8" s="136"/>
      <c r="AL8" s="132" t="str">
        <f>+'Calendrier 2017'!O5</f>
        <v>Pér.12</v>
      </c>
      <c r="AM8" s="135" t="str">
        <f>+AJ8</f>
        <v>(%)</v>
      </c>
      <c r="AN8" s="136"/>
      <c r="AO8" s="136"/>
      <c r="AP8" s="138" t="s">
        <v>8</v>
      </c>
      <c r="AQ8" s="139" t="str">
        <f>+AM8</f>
        <v>(%)</v>
      </c>
      <c r="AR8" s="1"/>
      <c r="AS8" s="259" t="str">
        <f>+AP8</f>
        <v>Total</v>
      </c>
      <c r="AT8" s="260" t="str">
        <f>+AQ8</f>
        <v>(%)</v>
      </c>
      <c r="AU8" s="1"/>
      <c r="AV8" s="1"/>
      <c r="AW8" s="1"/>
      <c r="AX8" s="1"/>
      <c r="AY8" s="1"/>
      <c r="AZ8" s="1"/>
    </row>
    <row r="9" spans="2:52" ht="13" thickBot="1">
      <c r="C9" s="343">
        <f>+AP14/C7</f>
        <v>3.6</v>
      </c>
      <c r="D9" s="125" t="s">
        <v>0</v>
      </c>
      <c r="E9" s="340" t="str">
        <f>+'Calendrier 2017'!D6</f>
        <v>Janvier 2017</v>
      </c>
      <c r="F9" s="341" t="s">
        <v>0</v>
      </c>
      <c r="G9" s="336" t="s">
        <v>0</v>
      </c>
      <c r="H9" s="340" t="str">
        <f>+'Calendrier 2017'!E6</f>
        <v>Février 2017</v>
      </c>
      <c r="I9" s="341" t="str">
        <f>+F9</f>
        <v xml:space="preserve"> </v>
      </c>
      <c r="J9" s="337"/>
      <c r="K9" s="340" t="str">
        <f>+'Calendrier 2017'!F6</f>
        <v>Mars 2017</v>
      </c>
      <c r="L9" s="341" t="str">
        <f>+I9</f>
        <v xml:space="preserve"> </v>
      </c>
      <c r="M9" s="338"/>
      <c r="N9" s="340" t="str">
        <f>+'Calendrier 2017'!G6</f>
        <v>Avril 2017</v>
      </c>
      <c r="O9" s="341" t="str">
        <f>+L9</f>
        <v xml:space="preserve"> </v>
      </c>
      <c r="P9" s="339"/>
      <c r="Q9" s="340" t="str">
        <f>+'Calendrier 2017'!H6</f>
        <v>Mai 2017</v>
      </c>
      <c r="R9" s="341" t="str">
        <f>+O9</f>
        <v xml:space="preserve"> </v>
      </c>
      <c r="S9" s="338"/>
      <c r="T9" s="340" t="str">
        <f>+'Calendrier 2017'!I6</f>
        <v>Juin 2017</v>
      </c>
      <c r="U9" s="341" t="str">
        <f>+R9</f>
        <v xml:space="preserve"> </v>
      </c>
      <c r="V9" s="338"/>
      <c r="W9" s="340" t="str">
        <f>+'Calendrier 2017'!J6</f>
        <v>Juillet 2017</v>
      </c>
      <c r="X9" s="341" t="str">
        <f>+U9</f>
        <v xml:space="preserve"> </v>
      </c>
      <c r="Y9" s="338"/>
      <c r="Z9" s="340" t="str">
        <f>+'Calendrier 2017'!K6</f>
        <v>Août 2017</v>
      </c>
      <c r="AA9" s="341" t="str">
        <f>+X9</f>
        <v xml:space="preserve"> </v>
      </c>
      <c r="AB9" s="338"/>
      <c r="AC9" s="340" t="str">
        <f>+'Calendrier 2017'!L6</f>
        <v>Septembre 2017</v>
      </c>
      <c r="AD9" s="341" t="str">
        <f>+AA9</f>
        <v xml:space="preserve"> </v>
      </c>
      <c r="AE9" s="338"/>
      <c r="AF9" s="340" t="str">
        <f>+'Calendrier 2017'!M6</f>
        <v>Octobre 2017</v>
      </c>
      <c r="AG9" s="341" t="str">
        <f>+AD9</f>
        <v xml:space="preserve"> </v>
      </c>
      <c r="AH9" s="338"/>
      <c r="AI9" s="340" t="str">
        <f>+'Calendrier 2017'!N6</f>
        <v>Novembre 2017</v>
      </c>
      <c r="AJ9" s="341" t="str">
        <f>+AG9</f>
        <v xml:space="preserve"> </v>
      </c>
      <c r="AK9" s="338"/>
      <c r="AL9" s="340" t="str">
        <f>+'Calendrier 2017'!O6</f>
        <v>Décembre 2017</v>
      </c>
      <c r="AM9" s="341" t="str">
        <f>+AJ9</f>
        <v xml:space="preserve"> </v>
      </c>
      <c r="AN9" s="140"/>
      <c r="AO9" s="140"/>
      <c r="AP9" s="346" t="s">
        <v>129</v>
      </c>
      <c r="AQ9" s="347" t="str">
        <f>+AM9</f>
        <v xml:space="preserve"> </v>
      </c>
      <c r="AR9" s="1"/>
      <c r="AS9" s="350" t="str">
        <f>+AP9</f>
        <v>Année</v>
      </c>
      <c r="AT9" s="351" t="s">
        <v>0</v>
      </c>
      <c r="AU9" s="1"/>
      <c r="AV9" s="1"/>
      <c r="AW9" s="1"/>
      <c r="AX9" s="1"/>
      <c r="AY9" s="1"/>
      <c r="AZ9" s="1"/>
    </row>
    <row r="10" spans="2:52" ht="13" thickTop="1">
      <c r="C10" s="342" t="s">
        <v>130</v>
      </c>
      <c r="D10" s="125" t="s">
        <v>0</v>
      </c>
      <c r="E10" s="344"/>
      <c r="F10" s="345"/>
      <c r="G10" t="s">
        <v>0</v>
      </c>
      <c r="H10" s="33"/>
      <c r="I10" s="70"/>
      <c r="K10" s="33"/>
      <c r="L10" s="70"/>
      <c r="N10" s="33"/>
      <c r="O10" s="70"/>
      <c r="P10" s="141"/>
      <c r="Q10" s="33"/>
      <c r="R10" s="70"/>
      <c r="S10" s="113"/>
      <c r="T10" s="33"/>
      <c r="U10" s="70"/>
      <c r="V10" s="113"/>
      <c r="W10" s="33"/>
      <c r="X10" s="70"/>
      <c r="Y10" s="113"/>
      <c r="Z10" s="33"/>
      <c r="AA10" s="70"/>
      <c r="AB10" s="113"/>
      <c r="AC10" s="33"/>
      <c r="AD10" s="70"/>
      <c r="AF10" s="33"/>
      <c r="AG10" s="70"/>
      <c r="AI10" s="33"/>
      <c r="AJ10" s="70"/>
      <c r="AL10" s="33"/>
      <c r="AM10" s="70"/>
      <c r="AP10" s="35"/>
      <c r="AQ10" s="145"/>
      <c r="AR10" s="1"/>
      <c r="AS10" s="348"/>
      <c r="AT10" s="349"/>
      <c r="AU10" s="1"/>
      <c r="AV10" s="1"/>
      <c r="AW10" s="1"/>
      <c r="AX10" s="1"/>
      <c r="AY10" s="1"/>
      <c r="AZ10" s="1"/>
    </row>
    <row r="11" spans="2:52">
      <c r="C11" s="142" t="s">
        <v>131</v>
      </c>
      <c r="D11" s="1"/>
      <c r="E11" s="217">
        <f>'Revenus Nourritures'!E24</f>
        <v>10</v>
      </c>
      <c r="F11" s="143">
        <f>+E11/E14</f>
        <v>0.33333333333333331</v>
      </c>
      <c r="G11" s="218" t="s">
        <v>0</v>
      </c>
      <c r="H11" s="217">
        <f>'Revenus Nourritures'!H24</f>
        <v>10</v>
      </c>
      <c r="I11" s="219">
        <f>+H11/H14</f>
        <v>0.33333333333333331</v>
      </c>
      <c r="J11" s="220"/>
      <c r="K11" s="217">
        <f>'Revenus Nourritures'!K24</f>
        <v>10</v>
      </c>
      <c r="L11" s="219">
        <f>+K11/K14</f>
        <v>0.33333333333333331</v>
      </c>
      <c r="M11" s="220"/>
      <c r="N11" s="217">
        <f>'Revenus Nourritures'!N24</f>
        <v>10</v>
      </c>
      <c r="O11" s="219">
        <f>+N11/N14</f>
        <v>0.33333333333333331</v>
      </c>
      <c r="P11" s="221"/>
      <c r="Q11" s="217">
        <f>'Revenus Nourritures'!Q24</f>
        <v>10</v>
      </c>
      <c r="R11" s="219">
        <f>+Q11/Q14</f>
        <v>0.33333333333333331</v>
      </c>
      <c r="S11" s="220"/>
      <c r="T11" s="217">
        <f>'Revenus Nourritures'!T24</f>
        <v>10</v>
      </c>
      <c r="U11" s="219">
        <f>+T11/T14</f>
        <v>0.33333333333333331</v>
      </c>
      <c r="V11" s="220"/>
      <c r="W11" s="217">
        <f>'Revenus Nourritures'!W24</f>
        <v>10</v>
      </c>
      <c r="X11" s="219">
        <f>+W11/W14</f>
        <v>0.33333333333333331</v>
      </c>
      <c r="Y11" s="220"/>
      <c r="Z11" s="217">
        <f>'Revenus Nourritures'!Z24</f>
        <v>10</v>
      </c>
      <c r="AA11" s="219">
        <f>+Z11/Z14</f>
        <v>0.33333333333333331</v>
      </c>
      <c r="AB11" s="220"/>
      <c r="AC11" s="217">
        <f>'Revenus Nourritures'!AC24</f>
        <v>10</v>
      </c>
      <c r="AD11" s="219">
        <f>+AC11/AC14</f>
        <v>0.33333333333333331</v>
      </c>
      <c r="AE11" s="220"/>
      <c r="AF11" s="217">
        <f>'Revenus Nourritures'!AF24</f>
        <v>10</v>
      </c>
      <c r="AG11" s="219">
        <f>+AF11/AF14</f>
        <v>0.33333333333333331</v>
      </c>
      <c r="AH11" s="220"/>
      <c r="AI11" s="217">
        <f>'Revenus Nourritures'!AI24</f>
        <v>10</v>
      </c>
      <c r="AJ11" s="219">
        <f>+AI11/AI14</f>
        <v>0.33333333333333331</v>
      </c>
      <c r="AK11" s="220" t="s">
        <v>132</v>
      </c>
      <c r="AL11" s="217">
        <f>'Revenus Nourritures'!AL24</f>
        <v>10</v>
      </c>
      <c r="AM11" s="219">
        <f>+AL11/AL14</f>
        <v>0.33333333333333331</v>
      </c>
      <c r="AN11" s="220"/>
      <c r="AO11" s="220"/>
      <c r="AP11" s="222">
        <f t="shared" ref="AP11:AP14" si="0">+$AL11+$AI11+$AF11+$AC11+$Z11+$W11+$T11+$Q11+$N11+$K11+$H11+$E11</f>
        <v>120</v>
      </c>
      <c r="AQ11" s="197">
        <f>+AP11/AP14</f>
        <v>0.33333333333333331</v>
      </c>
      <c r="AR11" s="223"/>
      <c r="AS11" s="247">
        <f>+AT11*AP14</f>
        <v>288</v>
      </c>
      <c r="AT11" s="246">
        <v>0.8</v>
      </c>
      <c r="AU11" s="223"/>
      <c r="AV11" s="1"/>
      <c r="AW11" s="1"/>
      <c r="AX11" s="1"/>
      <c r="AY11" s="1"/>
      <c r="AZ11" s="1"/>
    </row>
    <row r="12" spans="2:52">
      <c r="C12" s="146" t="s">
        <v>133</v>
      </c>
      <c r="D12" s="1"/>
      <c r="E12" s="217">
        <f>'Revenus Boissons'!E24</f>
        <v>10</v>
      </c>
      <c r="F12" s="143">
        <f>+E12/E14</f>
        <v>0.33333333333333331</v>
      </c>
      <c r="G12" s="224"/>
      <c r="H12" s="217">
        <f>'Revenus Boissons'!H24</f>
        <v>10</v>
      </c>
      <c r="I12" s="219">
        <f>+H12/H14</f>
        <v>0.33333333333333331</v>
      </c>
      <c r="J12" s="220"/>
      <c r="K12" s="217">
        <f>'Revenus Boissons'!K24</f>
        <v>10</v>
      </c>
      <c r="L12" s="219">
        <f>+K12/K14</f>
        <v>0.33333333333333331</v>
      </c>
      <c r="M12" s="220"/>
      <c r="N12" s="217">
        <f>'Revenus Boissons'!N24</f>
        <v>10</v>
      </c>
      <c r="O12" s="219">
        <f>+N12/N14</f>
        <v>0.33333333333333331</v>
      </c>
      <c r="P12" s="221"/>
      <c r="Q12" s="217">
        <f>'Revenus Boissons'!Q24</f>
        <v>10</v>
      </c>
      <c r="R12" s="219">
        <f>+Q12/Q14</f>
        <v>0.33333333333333331</v>
      </c>
      <c r="S12" s="220"/>
      <c r="T12" s="217">
        <f>'Revenus Boissons'!T24</f>
        <v>10</v>
      </c>
      <c r="U12" s="219">
        <f>+T12/T14</f>
        <v>0.33333333333333331</v>
      </c>
      <c r="V12" s="220"/>
      <c r="W12" s="217">
        <f>'Revenus Boissons'!W24</f>
        <v>10</v>
      </c>
      <c r="X12" s="219">
        <f>+W12/W14</f>
        <v>0.33333333333333331</v>
      </c>
      <c r="Y12" s="220"/>
      <c r="Z12" s="217">
        <f>'Revenus Boissons'!Z24</f>
        <v>10</v>
      </c>
      <c r="AA12" s="219">
        <f>+Z12/Z14</f>
        <v>0.33333333333333331</v>
      </c>
      <c r="AB12" s="220"/>
      <c r="AC12" s="217">
        <f>'Revenus Boissons'!AC24</f>
        <v>10</v>
      </c>
      <c r="AD12" s="219">
        <f>+AC12/AC14</f>
        <v>0.33333333333333331</v>
      </c>
      <c r="AE12" s="220"/>
      <c r="AF12" s="217">
        <f>'Revenus Boissons'!AF24</f>
        <v>10</v>
      </c>
      <c r="AG12" s="219">
        <f>+AF12/AF14</f>
        <v>0.33333333333333331</v>
      </c>
      <c r="AH12" s="220"/>
      <c r="AI12" s="217">
        <f>'Revenus Boissons'!AI24</f>
        <v>10</v>
      </c>
      <c r="AJ12" s="219">
        <f>+AI12/AI14</f>
        <v>0.33333333333333331</v>
      </c>
      <c r="AK12" s="220"/>
      <c r="AL12" s="217">
        <f>'Revenus Boissons'!AL24</f>
        <v>10</v>
      </c>
      <c r="AM12" s="219">
        <f>+AL12/AL14</f>
        <v>0.33333333333333331</v>
      </c>
      <c r="AN12" s="220"/>
      <c r="AO12" s="220"/>
      <c r="AP12" s="222">
        <f t="shared" si="0"/>
        <v>120</v>
      </c>
      <c r="AQ12" s="197">
        <f>+AP12/AP14</f>
        <v>0.33333333333333331</v>
      </c>
      <c r="AR12" s="223"/>
      <c r="AS12" s="247">
        <f>+AT12*AP14</f>
        <v>64.8</v>
      </c>
      <c r="AT12" s="246">
        <v>0.18</v>
      </c>
      <c r="AU12" s="1"/>
      <c r="AV12" s="1"/>
      <c r="AW12" s="1"/>
      <c r="AX12" s="1"/>
      <c r="AY12" s="1"/>
      <c r="AZ12" s="1"/>
    </row>
    <row r="13" spans="2:52" ht="13" thickBot="1">
      <c r="C13" s="147" t="s">
        <v>134</v>
      </c>
      <c r="D13" s="1"/>
      <c r="E13" s="217">
        <f>'Autres revenus'!E24</f>
        <v>10</v>
      </c>
      <c r="F13" s="143">
        <f>+E13/E14</f>
        <v>0.33333333333333331</v>
      </c>
      <c r="G13" s="224"/>
      <c r="H13" s="217">
        <f>'Autres revenus'!H24</f>
        <v>10</v>
      </c>
      <c r="I13" s="219">
        <f t="shared" ref="I13" si="1">F13</f>
        <v>0.33333333333333331</v>
      </c>
      <c r="J13" s="220"/>
      <c r="K13" s="217">
        <f>'Autres revenus'!K24</f>
        <v>10</v>
      </c>
      <c r="L13" s="219">
        <f t="shared" ref="L13" si="2">+F13</f>
        <v>0.33333333333333331</v>
      </c>
      <c r="M13" s="220"/>
      <c r="N13" s="217">
        <f>'Autres revenus'!N24</f>
        <v>10</v>
      </c>
      <c r="O13" s="219">
        <f t="shared" ref="O13" si="3">+F13</f>
        <v>0.33333333333333331</v>
      </c>
      <c r="P13" s="221"/>
      <c r="Q13" s="217">
        <f>'Autres revenus'!Q24</f>
        <v>10</v>
      </c>
      <c r="R13" s="219">
        <f t="shared" ref="R13" si="4">O13</f>
        <v>0.33333333333333331</v>
      </c>
      <c r="S13" s="220"/>
      <c r="T13" s="217">
        <f>'Autres revenus'!T24</f>
        <v>10</v>
      </c>
      <c r="U13" s="219">
        <f t="shared" ref="U13" si="5">R13</f>
        <v>0.33333333333333331</v>
      </c>
      <c r="V13" s="220"/>
      <c r="W13" s="217">
        <f>'Autres revenus'!W24</f>
        <v>10</v>
      </c>
      <c r="X13" s="219">
        <f t="shared" ref="X13" si="6">U13</f>
        <v>0.33333333333333331</v>
      </c>
      <c r="Y13" s="220"/>
      <c r="Z13" s="217">
        <f>'Autres revenus'!Z24</f>
        <v>10</v>
      </c>
      <c r="AA13" s="219">
        <f t="shared" ref="AA13" si="7">X13</f>
        <v>0.33333333333333331</v>
      </c>
      <c r="AB13" s="220"/>
      <c r="AC13" s="217">
        <f>'Autres revenus'!AC24</f>
        <v>10</v>
      </c>
      <c r="AD13" s="219">
        <f t="shared" ref="AD13" si="8">AA13</f>
        <v>0.33333333333333331</v>
      </c>
      <c r="AE13" s="220"/>
      <c r="AF13" s="217">
        <f>'Autres revenus'!AF24</f>
        <v>10</v>
      </c>
      <c r="AG13" s="219">
        <f t="shared" ref="AG13" si="9">AD13</f>
        <v>0.33333333333333331</v>
      </c>
      <c r="AH13" s="220"/>
      <c r="AI13" s="217">
        <f>'Autres revenus'!AI24</f>
        <v>10</v>
      </c>
      <c r="AJ13" s="219">
        <f t="shared" ref="AJ13" si="10">AG13</f>
        <v>0.33333333333333331</v>
      </c>
      <c r="AK13" s="220"/>
      <c r="AL13" s="217">
        <f>'Autres revenus'!AL24</f>
        <v>10</v>
      </c>
      <c r="AM13" s="219">
        <f t="shared" ref="AM13" si="11">AJ13</f>
        <v>0.33333333333333331</v>
      </c>
      <c r="AN13" s="220"/>
      <c r="AO13" s="220"/>
      <c r="AP13" s="222">
        <f t="shared" si="0"/>
        <v>120</v>
      </c>
      <c r="AQ13" s="197">
        <f>+AP13/AP14</f>
        <v>0.33333333333333331</v>
      </c>
      <c r="AR13" s="1"/>
      <c r="AS13" s="247">
        <f>+AT13*AP14</f>
        <v>7.2</v>
      </c>
      <c r="AT13" s="246">
        <v>0.02</v>
      </c>
      <c r="AU13" s="1"/>
      <c r="AV13" s="189"/>
      <c r="AW13" s="1"/>
      <c r="AX13" s="1"/>
      <c r="AY13" s="1"/>
      <c r="AZ13" s="1"/>
    </row>
    <row r="14" spans="2:52" ht="13" thickBot="1">
      <c r="C14" s="148" t="s">
        <v>135</v>
      </c>
      <c r="D14" s="149"/>
      <c r="E14" s="150">
        <f>+SUM(E11:E13)</f>
        <v>30</v>
      </c>
      <c r="F14" s="151">
        <f>SUM(F11:F13)</f>
        <v>1</v>
      </c>
      <c r="G14" s="152"/>
      <c r="H14" s="150">
        <f>+SUM(H11:H13)</f>
        <v>30</v>
      </c>
      <c r="I14" s="153">
        <f>SUM(I11:I13)</f>
        <v>1</v>
      </c>
      <c r="J14" s="154"/>
      <c r="K14" s="150">
        <f>+SUM(K11:K13)</f>
        <v>30</v>
      </c>
      <c r="L14" s="151">
        <f>SUM(L11:L13)</f>
        <v>1</v>
      </c>
      <c r="M14" s="154"/>
      <c r="N14" s="150">
        <f>+SUM(N11:N13)</f>
        <v>30</v>
      </c>
      <c r="O14" s="151">
        <f>SUM(O11:O13)</f>
        <v>1</v>
      </c>
      <c r="P14" s="152"/>
      <c r="Q14" s="150">
        <f>+SUM(Q11:Q13)</f>
        <v>30</v>
      </c>
      <c r="R14" s="151">
        <f>SUM(R11:R13)</f>
        <v>1</v>
      </c>
      <c r="S14" s="154"/>
      <c r="T14" s="150">
        <f>+SUM(T11:T13)</f>
        <v>30</v>
      </c>
      <c r="U14" s="151">
        <f>SUM(U11:U13)</f>
        <v>1</v>
      </c>
      <c r="V14" s="155"/>
      <c r="W14" s="150">
        <f>+SUM(W11:W13)</f>
        <v>30</v>
      </c>
      <c r="X14" s="151">
        <f>SUM(X11:X13)</f>
        <v>1</v>
      </c>
      <c r="Y14" s="155"/>
      <c r="Z14" s="150">
        <f>+SUM(Z11:Z13)</f>
        <v>30</v>
      </c>
      <c r="AA14" s="151">
        <f>SUM(AA11:AA13)</f>
        <v>1</v>
      </c>
      <c r="AB14" s="155"/>
      <c r="AC14" s="150">
        <f>+SUM(AC11:AC13)</f>
        <v>30</v>
      </c>
      <c r="AD14" s="151">
        <f>SUM(AD11:AD13)</f>
        <v>1</v>
      </c>
      <c r="AE14" s="155"/>
      <c r="AF14" s="150">
        <f>+SUM(AF11:AF13)</f>
        <v>30</v>
      </c>
      <c r="AG14" s="151">
        <f>SUM(AG11:AG13)</f>
        <v>1</v>
      </c>
      <c r="AH14" s="155"/>
      <c r="AI14" s="150">
        <f>+SUM(AI11:AI13)</f>
        <v>30</v>
      </c>
      <c r="AJ14" s="151">
        <f>SUM(AJ11:AJ13)</f>
        <v>1</v>
      </c>
      <c r="AK14" s="155"/>
      <c r="AL14" s="150">
        <f>+SUM(AL11:AL13)</f>
        <v>30</v>
      </c>
      <c r="AM14" s="151">
        <f>SUM(AM11:AM13)</f>
        <v>1</v>
      </c>
      <c r="AN14" s="155"/>
      <c r="AO14" s="155"/>
      <c r="AP14" s="156">
        <f t="shared" si="0"/>
        <v>360</v>
      </c>
      <c r="AQ14" s="151">
        <f>SUM(AQ11:AQ13)</f>
        <v>1</v>
      </c>
      <c r="AR14" s="149"/>
      <c r="AS14" s="251">
        <f>SUM(AS11:AS13)</f>
        <v>360</v>
      </c>
      <c r="AT14" s="252">
        <f>SUM(AT11:AT13)</f>
        <v>1</v>
      </c>
      <c r="AU14" s="149"/>
      <c r="AV14" s="149"/>
      <c r="AW14" s="149"/>
      <c r="AX14" s="149"/>
      <c r="AY14" s="149"/>
      <c r="AZ14" s="149"/>
    </row>
    <row r="15" spans="2:52">
      <c r="C15" s="157"/>
      <c r="D15" s="1"/>
      <c r="E15" s="158"/>
      <c r="F15" s="70"/>
      <c r="H15" s="158"/>
      <c r="I15" s="70"/>
      <c r="K15" s="158"/>
      <c r="L15" s="70"/>
      <c r="N15" s="158"/>
      <c r="O15" s="70"/>
      <c r="P15" s="141"/>
      <c r="Q15" s="158"/>
      <c r="R15" s="70"/>
      <c r="S15" s="113"/>
      <c r="T15" s="158"/>
      <c r="U15" s="70"/>
      <c r="V15" s="113"/>
      <c r="W15" s="158"/>
      <c r="X15" s="70"/>
      <c r="Y15" s="113"/>
      <c r="Z15" s="158"/>
      <c r="AA15" s="70"/>
      <c r="AB15" s="113"/>
      <c r="AC15" s="158"/>
      <c r="AD15" s="70"/>
      <c r="AF15" s="158"/>
      <c r="AG15" s="70"/>
      <c r="AI15" s="158"/>
      <c r="AJ15" s="70"/>
      <c r="AL15" s="158"/>
      <c r="AM15" s="70"/>
      <c r="AP15" s="159"/>
      <c r="AQ15" s="145"/>
      <c r="AR15" s="1"/>
      <c r="AS15" s="237"/>
      <c r="AT15" s="238"/>
      <c r="AU15" s="1"/>
      <c r="AV15" s="1"/>
      <c r="AW15" s="1"/>
      <c r="AX15" s="1"/>
      <c r="AY15" s="1"/>
      <c r="AZ15" s="1"/>
    </row>
    <row r="16" spans="2:52">
      <c r="B16" s="228"/>
      <c r="C16" s="160" t="s">
        <v>195</v>
      </c>
      <c r="D16" s="161"/>
      <c r="E16" s="229">
        <f>'Coût des marchandises vendues '!E17</f>
        <v>10.5</v>
      </c>
      <c r="F16" s="230">
        <f>+E16/E14</f>
        <v>0.35</v>
      </c>
      <c r="G16" s="231"/>
      <c r="H16" s="229">
        <f>'Coût des marchandises vendues '!H17</f>
        <v>10.5</v>
      </c>
      <c r="I16" s="230">
        <f>H$16/H$14</f>
        <v>0.35</v>
      </c>
      <c r="J16" s="231"/>
      <c r="K16" s="229">
        <f>'Coût des marchandises vendues '!K17</f>
        <v>10.5</v>
      </c>
      <c r="L16" s="230">
        <f>K$16/K$14</f>
        <v>0.35</v>
      </c>
      <c r="M16" s="231"/>
      <c r="N16" s="229">
        <f>'Coût des marchandises vendues '!N17</f>
        <v>10.5</v>
      </c>
      <c r="O16" s="230">
        <f>N$16/N$14</f>
        <v>0.35</v>
      </c>
      <c r="P16" s="231"/>
      <c r="Q16" s="229">
        <f>'Coût des marchandises vendues '!Q17</f>
        <v>10.5</v>
      </c>
      <c r="R16" s="230">
        <f>Q$16/Q$14</f>
        <v>0.35</v>
      </c>
      <c r="S16" s="231"/>
      <c r="T16" s="229">
        <f>'Coût des marchandises vendues '!T17</f>
        <v>10.5</v>
      </c>
      <c r="U16" s="230">
        <f>T$16/T$14</f>
        <v>0.35</v>
      </c>
      <c r="V16" s="231"/>
      <c r="W16" s="229">
        <f>'Coût des marchandises vendues '!W17</f>
        <v>10.5</v>
      </c>
      <c r="X16" s="230">
        <f>W$16/W$14</f>
        <v>0.35</v>
      </c>
      <c r="Y16" s="231"/>
      <c r="Z16" s="229">
        <f>'Coût des marchandises vendues '!Z17</f>
        <v>10.5</v>
      </c>
      <c r="AA16" s="230">
        <f>Z$16/Z$14</f>
        <v>0.35</v>
      </c>
      <c r="AB16" s="231"/>
      <c r="AC16" s="229">
        <f>'Coût des marchandises vendues '!AC17</f>
        <v>10.5</v>
      </c>
      <c r="AD16" s="230">
        <f>AC$16/AC$14</f>
        <v>0.35</v>
      </c>
      <c r="AE16" s="231"/>
      <c r="AF16" s="229">
        <f>'Coût des marchandises vendues '!AF17</f>
        <v>10.5</v>
      </c>
      <c r="AG16" s="230">
        <f>AF$16/AF$14</f>
        <v>0.35</v>
      </c>
      <c r="AH16" s="231"/>
      <c r="AI16" s="229">
        <f>'Coût des marchandises vendues '!AI17</f>
        <v>10.5</v>
      </c>
      <c r="AJ16" s="230">
        <f>AI$16/AI$14</f>
        <v>0.35</v>
      </c>
      <c r="AK16" s="231"/>
      <c r="AL16" s="229">
        <f>'Coût des marchandises vendues '!AL17</f>
        <v>10.5</v>
      </c>
      <c r="AM16" s="230">
        <f>AL$16/AL$14</f>
        <v>0.35</v>
      </c>
      <c r="AN16" s="231"/>
      <c r="AO16" s="231"/>
      <c r="AP16" s="162">
        <f>+$AL16+$AI16+$AF16+$AC16+$Z16+$W16+$T16+$Q16+$N16+$K16+$H16+$E16</f>
        <v>126</v>
      </c>
      <c r="AQ16" s="232">
        <f>AP$16/AP$14</f>
        <v>0.35</v>
      </c>
      <c r="AR16" s="1"/>
      <c r="AS16" s="248">
        <f>+AT16*AP14</f>
        <v>108</v>
      </c>
      <c r="AT16" s="244">
        <v>0.3</v>
      </c>
      <c r="AU16" s="1"/>
      <c r="AV16" s="1"/>
      <c r="AW16" s="1"/>
      <c r="AX16" s="1"/>
      <c r="AY16" s="1"/>
      <c r="AZ16" s="1"/>
    </row>
    <row r="17" spans="1:52">
      <c r="C17" s="146"/>
      <c r="D17" s="1"/>
      <c r="E17" s="158"/>
      <c r="F17" s="70"/>
      <c r="H17" s="158"/>
      <c r="I17" s="70"/>
      <c r="K17" s="158"/>
      <c r="L17" s="70"/>
      <c r="N17" s="158"/>
      <c r="O17" s="70"/>
      <c r="P17" s="141"/>
      <c r="Q17" s="158"/>
      <c r="R17" s="70"/>
      <c r="S17" s="113"/>
      <c r="T17" s="158"/>
      <c r="U17" s="70"/>
      <c r="V17" s="113"/>
      <c r="W17" s="158"/>
      <c r="X17" s="70"/>
      <c r="Y17" s="113"/>
      <c r="Z17" s="158"/>
      <c r="AA17" s="70"/>
      <c r="AB17" s="113"/>
      <c r="AC17" s="158"/>
      <c r="AD17" s="70"/>
      <c r="AF17" s="158"/>
      <c r="AG17" s="70"/>
      <c r="AI17" s="158"/>
      <c r="AJ17" s="70"/>
      <c r="AL17" s="158"/>
      <c r="AM17" s="70"/>
      <c r="AP17" s="159"/>
      <c r="AQ17" s="145"/>
      <c r="AR17" s="1"/>
      <c r="AS17" s="237"/>
      <c r="AT17" s="238"/>
      <c r="AU17" s="1"/>
      <c r="AV17" s="1"/>
      <c r="AW17" s="1"/>
      <c r="AX17" s="1"/>
      <c r="AY17" s="1"/>
      <c r="AZ17" s="1"/>
    </row>
    <row r="18" spans="1:52">
      <c r="C18" s="163" t="s">
        <v>136</v>
      </c>
      <c r="D18" s="1"/>
      <c r="E18" s="158"/>
      <c r="F18" s="70"/>
      <c r="H18" s="158"/>
      <c r="I18" s="70"/>
      <c r="K18" s="158"/>
      <c r="L18" s="70"/>
      <c r="N18" s="158"/>
      <c r="O18" s="70"/>
      <c r="P18" s="141"/>
      <c r="Q18" s="158"/>
      <c r="R18" s="70"/>
      <c r="S18" s="113"/>
      <c r="T18" s="158"/>
      <c r="U18" s="70"/>
      <c r="V18" s="113"/>
      <c r="W18" s="158"/>
      <c r="X18" s="70"/>
      <c r="Y18" s="113"/>
      <c r="Z18" s="158"/>
      <c r="AA18" s="70"/>
      <c r="AB18" s="113"/>
      <c r="AC18" s="158"/>
      <c r="AD18" s="70"/>
      <c r="AF18" s="158"/>
      <c r="AG18" s="70"/>
      <c r="AI18" s="158"/>
      <c r="AJ18" s="70"/>
      <c r="AL18" s="158"/>
      <c r="AM18" s="70"/>
      <c r="AP18" s="159"/>
      <c r="AQ18" s="145"/>
      <c r="AR18" s="1"/>
      <c r="AS18" s="237"/>
      <c r="AT18" s="238"/>
      <c r="AU18" s="1"/>
      <c r="AV18" s="1"/>
      <c r="AW18" s="1"/>
      <c r="AX18" s="1"/>
      <c r="AY18" s="1"/>
      <c r="AZ18" s="1"/>
    </row>
    <row r="19" spans="1:52">
      <c r="A19" s="224"/>
      <c r="B19" s="224"/>
      <c r="C19" s="353" t="s">
        <v>137</v>
      </c>
      <c r="D19" s="223"/>
      <c r="E19" s="179">
        <f>+Salaires!E24</f>
        <v>10</v>
      </c>
      <c r="F19" s="219">
        <f>E$19/E$14</f>
        <v>0.33333333333333331</v>
      </c>
      <c r="G19" s="224"/>
      <c r="H19" s="179">
        <f>+Salaires!H24</f>
        <v>10</v>
      </c>
      <c r="I19" s="219">
        <f>H$19/H$14</f>
        <v>0.33333333333333331</v>
      </c>
      <c r="J19" s="220"/>
      <c r="K19" s="179">
        <f>+Salaires!K24</f>
        <v>10</v>
      </c>
      <c r="L19" s="219">
        <f>K$19/K$14</f>
        <v>0.33333333333333331</v>
      </c>
      <c r="M19" s="220"/>
      <c r="N19" s="179">
        <f>+Salaires!N24</f>
        <v>10</v>
      </c>
      <c r="O19" s="219">
        <f>N$19/N$14</f>
        <v>0.33333333333333331</v>
      </c>
      <c r="P19" s="221"/>
      <c r="Q19" s="179">
        <f>+Salaires!Q24</f>
        <v>10</v>
      </c>
      <c r="R19" s="219">
        <f>Q$19/Q$14</f>
        <v>0.33333333333333331</v>
      </c>
      <c r="S19" s="220"/>
      <c r="T19" s="179">
        <f>+Salaires!T24</f>
        <v>10</v>
      </c>
      <c r="U19" s="219">
        <f>T$19/T$14</f>
        <v>0.33333333333333331</v>
      </c>
      <c r="V19" s="220"/>
      <c r="W19" s="179">
        <f>+Salaires!W24</f>
        <v>10</v>
      </c>
      <c r="X19" s="219">
        <f>W$19/W$14</f>
        <v>0.33333333333333331</v>
      </c>
      <c r="Y19" s="220"/>
      <c r="Z19" s="179">
        <f>+Salaires!Z24</f>
        <v>10</v>
      </c>
      <c r="AA19" s="219">
        <f>Z$19/Z$14</f>
        <v>0.33333333333333331</v>
      </c>
      <c r="AB19" s="220"/>
      <c r="AC19" s="179">
        <f>+Salaires!AC24</f>
        <v>10</v>
      </c>
      <c r="AD19" s="219">
        <f>AC$19/AC$14</f>
        <v>0.33333333333333331</v>
      </c>
      <c r="AE19" s="220"/>
      <c r="AF19" s="179">
        <f>+Salaires!AF24</f>
        <v>10</v>
      </c>
      <c r="AG19" s="219">
        <f>AF$19/AF$14</f>
        <v>0.33333333333333331</v>
      </c>
      <c r="AH19" s="220"/>
      <c r="AI19" s="179">
        <f>+Salaires!AI24</f>
        <v>10</v>
      </c>
      <c r="AJ19" s="219">
        <f>AI$19/AI$14</f>
        <v>0.33333333333333331</v>
      </c>
      <c r="AK19" s="220"/>
      <c r="AL19" s="179">
        <f>+Salaires!AL24</f>
        <v>10</v>
      </c>
      <c r="AM19" s="219">
        <f>AL$19/AL$14</f>
        <v>0.33333333333333331</v>
      </c>
      <c r="AP19" s="159">
        <f>+$AL19+$AI19+$AF19+$AC19+$Z19+$W19+$T19+$Q19+$N19+$K19+$H19+$E19</f>
        <v>120</v>
      </c>
      <c r="AQ19" s="145">
        <f>AP$19/AP$14</f>
        <v>0.33333333333333331</v>
      </c>
      <c r="AR19" s="1"/>
      <c r="AS19" s="237">
        <v>0</v>
      </c>
      <c r="AT19" s="238">
        <v>0</v>
      </c>
      <c r="AU19" s="1"/>
      <c r="AV19" s="1"/>
      <c r="AW19" s="1"/>
      <c r="AX19" s="1"/>
      <c r="AY19" s="1"/>
      <c r="AZ19" s="1"/>
    </row>
    <row r="20" spans="1:52" ht="13" thickBot="1">
      <c r="C20" s="147" t="s">
        <v>138</v>
      </c>
      <c r="D20" s="164"/>
      <c r="E20" s="165">
        <f>0.15*E19</f>
        <v>1.5</v>
      </c>
      <c r="F20" s="166">
        <f>E$20/E$14</f>
        <v>0.05</v>
      </c>
      <c r="G20" s="167"/>
      <c r="H20" s="165">
        <f>0.15*H19</f>
        <v>1.5</v>
      </c>
      <c r="I20" s="166">
        <f>H$20/H$14</f>
        <v>0.05</v>
      </c>
      <c r="J20" s="164"/>
      <c r="K20" s="165">
        <f>0.15*K19</f>
        <v>1.5</v>
      </c>
      <c r="L20" s="166">
        <f>K$20/K$14</f>
        <v>0.05</v>
      </c>
      <c r="M20" s="164"/>
      <c r="N20" s="165">
        <f>0.15*N19</f>
        <v>1.5</v>
      </c>
      <c r="O20" s="166">
        <f>N$20/N$14</f>
        <v>0.05</v>
      </c>
      <c r="P20" s="168"/>
      <c r="Q20" s="165">
        <f>0.15*Q19</f>
        <v>1.5</v>
      </c>
      <c r="R20" s="166">
        <f>Q$20/Q$14</f>
        <v>0.05</v>
      </c>
      <c r="S20" s="164"/>
      <c r="T20" s="165">
        <f>0.15*T19</f>
        <v>1.5</v>
      </c>
      <c r="U20" s="166">
        <f>T$20/T$14</f>
        <v>0.05</v>
      </c>
      <c r="V20" s="164"/>
      <c r="W20" s="165">
        <f>0.15*W19</f>
        <v>1.5</v>
      </c>
      <c r="X20" s="166">
        <f>W$20/W$14</f>
        <v>0.05</v>
      </c>
      <c r="Y20" s="164"/>
      <c r="Z20" s="165">
        <f>0.15*Z19</f>
        <v>1.5</v>
      </c>
      <c r="AA20" s="166">
        <f>Z$20/Z$14</f>
        <v>0.05</v>
      </c>
      <c r="AB20" s="164"/>
      <c r="AC20" s="165">
        <f>0.15*AC19</f>
        <v>1.5</v>
      </c>
      <c r="AD20" s="166">
        <f>AC$20/AC$14</f>
        <v>0.05</v>
      </c>
      <c r="AE20" s="164"/>
      <c r="AF20" s="165">
        <f>0.15*AF19</f>
        <v>1.5</v>
      </c>
      <c r="AG20" s="166">
        <f>AF$20/AF$14</f>
        <v>0.05</v>
      </c>
      <c r="AH20" s="164"/>
      <c r="AI20" s="165">
        <f>0.15*AI19</f>
        <v>1.5</v>
      </c>
      <c r="AJ20" s="166">
        <f>AI$20/AI$14</f>
        <v>0.05</v>
      </c>
      <c r="AK20" s="164"/>
      <c r="AL20" s="165">
        <f>0.15*AL19</f>
        <v>1.5</v>
      </c>
      <c r="AM20" s="166">
        <f>AL$20/AL$14</f>
        <v>0.05</v>
      </c>
      <c r="AN20" s="164"/>
      <c r="AO20" s="164"/>
      <c r="AP20" s="159">
        <f>+$AL20+$AI20+$AF20+$AC20+$Z20+$W20+$T20+$Q20+$N20+$K20+$H20+$E20</f>
        <v>18</v>
      </c>
      <c r="AQ20" s="169">
        <f>AP$20/AP$14</f>
        <v>0.05</v>
      </c>
      <c r="AR20" s="1"/>
      <c r="AS20" s="237">
        <v>0</v>
      </c>
      <c r="AT20" s="239">
        <v>0</v>
      </c>
      <c r="AU20" s="1"/>
      <c r="AV20" s="1"/>
      <c r="AW20" s="1"/>
      <c r="AX20" s="1"/>
      <c r="AY20" s="1"/>
      <c r="AZ20" s="1"/>
    </row>
    <row r="21" spans="1:52">
      <c r="C21" s="170" t="s">
        <v>139</v>
      </c>
      <c r="D21" s="171"/>
      <c r="E21" s="172">
        <f>SUM(E19:E20)</f>
        <v>11.5</v>
      </c>
      <c r="F21" s="173">
        <f>E$21/E$14</f>
        <v>0.38333333333333336</v>
      </c>
      <c r="G21" s="174"/>
      <c r="H21" s="172">
        <f>SUM(H19:H20)</f>
        <v>11.5</v>
      </c>
      <c r="I21" s="173">
        <f>H$21/H$14</f>
        <v>0.38333333333333336</v>
      </c>
      <c r="J21" s="171"/>
      <c r="K21" s="175">
        <f>SUM(K19:K20)</f>
        <v>11.5</v>
      </c>
      <c r="L21" s="173">
        <f>K$21/K$14</f>
        <v>0.38333333333333336</v>
      </c>
      <c r="M21" s="171"/>
      <c r="N21" s="172">
        <f>SUM(N19:N20)</f>
        <v>11.5</v>
      </c>
      <c r="O21" s="173">
        <f>N$21/N$14</f>
        <v>0.38333333333333336</v>
      </c>
      <c r="P21" s="176"/>
      <c r="Q21" s="172">
        <f>SUM(Q19:Q20)</f>
        <v>11.5</v>
      </c>
      <c r="R21" s="173">
        <f>Q$21/Q$14</f>
        <v>0.38333333333333336</v>
      </c>
      <c r="S21" s="171"/>
      <c r="T21" s="172">
        <f>SUM(T19:T20)</f>
        <v>11.5</v>
      </c>
      <c r="U21" s="173">
        <f>T$21/T$14</f>
        <v>0.38333333333333336</v>
      </c>
      <c r="V21" s="171"/>
      <c r="W21" s="172">
        <f>SUM(W19:W20)</f>
        <v>11.5</v>
      </c>
      <c r="X21" s="173">
        <f>W$21/W$14</f>
        <v>0.38333333333333336</v>
      </c>
      <c r="Y21" s="171"/>
      <c r="Z21" s="172">
        <f>SUM(Z19:Z20)</f>
        <v>11.5</v>
      </c>
      <c r="AA21" s="173">
        <f>Z$21/Z$14</f>
        <v>0.38333333333333336</v>
      </c>
      <c r="AB21" s="171"/>
      <c r="AC21" s="172">
        <f>SUM(AC19:AC20)</f>
        <v>11.5</v>
      </c>
      <c r="AD21" s="173">
        <f>AC$21/AC$14</f>
        <v>0.38333333333333336</v>
      </c>
      <c r="AE21" s="171"/>
      <c r="AF21" s="172">
        <f>SUM(AF19:AF20)</f>
        <v>11.5</v>
      </c>
      <c r="AG21" s="173">
        <f>AF$21/AF$14</f>
        <v>0.38333333333333336</v>
      </c>
      <c r="AH21" s="171"/>
      <c r="AI21" s="172">
        <f>SUM(AI19:AI20)</f>
        <v>11.5</v>
      </c>
      <c r="AJ21" s="173">
        <f>AI$21/AI$14</f>
        <v>0.38333333333333336</v>
      </c>
      <c r="AK21" s="171"/>
      <c r="AL21" s="172">
        <f>SUM(AL19:AL20)</f>
        <v>11.5</v>
      </c>
      <c r="AM21" s="173">
        <f>AL$21/AL$14</f>
        <v>0.38333333333333336</v>
      </c>
      <c r="AN21" s="171"/>
      <c r="AO21" s="171"/>
      <c r="AP21" s="177">
        <f>+$AL21+$AI21+$AF21+$AC21+$Z21+$W21+$T21+$Q21+$N21+$K21+$H21+$E21</f>
        <v>138</v>
      </c>
      <c r="AQ21" s="178">
        <f>AP$21/AP$14</f>
        <v>0.38333333333333336</v>
      </c>
      <c r="AR21" s="1"/>
      <c r="AS21" s="240">
        <f>+AT21*AS14</f>
        <v>115.2</v>
      </c>
      <c r="AT21" s="244">
        <v>0.32</v>
      </c>
      <c r="AU21" s="1"/>
      <c r="AV21" s="1"/>
      <c r="AW21" s="1"/>
      <c r="AX21" s="1"/>
      <c r="AY21" s="1"/>
      <c r="AZ21" s="1"/>
    </row>
    <row r="22" spans="1:52">
      <c r="C22" s="146"/>
      <c r="D22" s="1"/>
      <c r="E22" s="158"/>
      <c r="F22" s="70"/>
      <c r="H22" s="158"/>
      <c r="I22" s="70"/>
      <c r="K22" s="179"/>
      <c r="L22" s="70"/>
      <c r="N22" s="158"/>
      <c r="O22" s="70"/>
      <c r="P22" s="141"/>
      <c r="Q22" s="158"/>
      <c r="R22" s="70"/>
      <c r="S22" s="113"/>
      <c r="T22" s="158"/>
      <c r="U22" s="70"/>
      <c r="V22" s="113"/>
      <c r="W22" s="158"/>
      <c r="X22" s="70"/>
      <c r="Y22" s="113"/>
      <c r="Z22" s="158"/>
      <c r="AA22" s="70"/>
      <c r="AB22" s="113"/>
      <c r="AC22" s="158"/>
      <c r="AD22" s="70"/>
      <c r="AF22" s="158"/>
      <c r="AG22" s="70"/>
      <c r="AI22" s="158"/>
      <c r="AJ22" s="70"/>
      <c r="AL22" s="158"/>
      <c r="AM22" s="70"/>
      <c r="AP22" s="159"/>
      <c r="AQ22" s="145"/>
      <c r="AR22" s="1"/>
      <c r="AS22" s="237"/>
      <c r="AT22" s="238"/>
      <c r="AU22" s="1"/>
      <c r="AV22" s="1"/>
      <c r="AW22" s="1"/>
      <c r="AX22" s="1"/>
      <c r="AY22" s="1"/>
      <c r="AZ22" s="1"/>
    </row>
    <row r="23" spans="1:52">
      <c r="C23" s="170" t="s">
        <v>140</v>
      </c>
      <c r="D23" s="171"/>
      <c r="E23" s="172">
        <f>E16+E21</f>
        <v>22</v>
      </c>
      <c r="F23" s="173">
        <f>E$23/E$14</f>
        <v>0.73333333333333328</v>
      </c>
      <c r="G23" s="174"/>
      <c r="H23" s="172">
        <f>H16+H21</f>
        <v>22</v>
      </c>
      <c r="I23" s="173">
        <f>H$23/H$14</f>
        <v>0.73333333333333328</v>
      </c>
      <c r="J23" s="171"/>
      <c r="K23" s="175">
        <f>K16+K21</f>
        <v>22</v>
      </c>
      <c r="L23" s="173">
        <f>K$23/K$14</f>
        <v>0.73333333333333328</v>
      </c>
      <c r="M23" s="171"/>
      <c r="N23" s="172">
        <f>N16+N21</f>
        <v>22</v>
      </c>
      <c r="O23" s="173">
        <f>N$23/N$14</f>
        <v>0.73333333333333328</v>
      </c>
      <c r="P23" s="176"/>
      <c r="Q23" s="172">
        <f>Q16+Q21</f>
        <v>22</v>
      </c>
      <c r="R23" s="173">
        <f>Q$23/Q$14</f>
        <v>0.73333333333333328</v>
      </c>
      <c r="S23" s="171"/>
      <c r="T23" s="172">
        <f>T16+T21</f>
        <v>22</v>
      </c>
      <c r="U23" s="173">
        <f>T$23/T$14</f>
        <v>0.73333333333333328</v>
      </c>
      <c r="V23" s="171"/>
      <c r="W23" s="172">
        <f>W16+W21</f>
        <v>22</v>
      </c>
      <c r="X23" s="173">
        <f>W$23/W$14</f>
        <v>0.73333333333333328</v>
      </c>
      <c r="Y23" s="171"/>
      <c r="Z23" s="172">
        <f>Z16+Z21</f>
        <v>22</v>
      </c>
      <c r="AA23" s="173">
        <f>Z$23/Z$14</f>
        <v>0.73333333333333328</v>
      </c>
      <c r="AB23" s="171"/>
      <c r="AC23" s="172">
        <f>AC16+AC21</f>
        <v>22</v>
      </c>
      <c r="AD23" s="173">
        <f>AC$23/AC$14</f>
        <v>0.73333333333333328</v>
      </c>
      <c r="AE23" s="171"/>
      <c r="AF23" s="172">
        <f>AF16+AF21</f>
        <v>22</v>
      </c>
      <c r="AG23" s="173">
        <f>AF$23/AF$14</f>
        <v>0.73333333333333328</v>
      </c>
      <c r="AH23" s="171"/>
      <c r="AI23" s="172">
        <f>AI16+AI21</f>
        <v>22</v>
      </c>
      <c r="AJ23" s="173">
        <f>AI$23/AI$14</f>
        <v>0.73333333333333328</v>
      </c>
      <c r="AK23" s="171"/>
      <c r="AL23" s="172">
        <f>AL16+AL21</f>
        <v>22</v>
      </c>
      <c r="AM23" s="173">
        <f>AL$23/AL$14</f>
        <v>0.73333333333333328</v>
      </c>
      <c r="AN23" s="171"/>
      <c r="AO23" s="171"/>
      <c r="AP23" s="180">
        <f>+$AL23+$AI23+$AF23+$AC23+$Z23+$W23+$T23+$Q23+$N23+$K23+$H23+$E23</f>
        <v>264</v>
      </c>
      <c r="AQ23" s="178">
        <f>AP$23/AP$14</f>
        <v>0.73333333333333328</v>
      </c>
      <c r="AR23" s="181"/>
      <c r="AS23" s="242">
        <f>+AT23*AS14</f>
        <v>223.2</v>
      </c>
      <c r="AT23" s="241">
        <f>+AT16+AT21</f>
        <v>0.62</v>
      </c>
      <c r="AU23" s="1"/>
      <c r="AV23" s="1"/>
      <c r="AW23" s="1"/>
      <c r="AX23" s="1"/>
      <c r="AY23" s="1"/>
      <c r="AZ23" s="1"/>
    </row>
    <row r="24" spans="1:52">
      <c r="C24" s="146"/>
      <c r="D24" s="1"/>
      <c r="E24" s="158"/>
      <c r="F24" s="70"/>
      <c r="H24" s="158"/>
      <c r="I24" s="70"/>
      <c r="K24" s="158"/>
      <c r="L24" s="70"/>
      <c r="N24" s="158"/>
      <c r="O24" s="70"/>
      <c r="P24" s="141"/>
      <c r="Q24" s="158"/>
      <c r="R24" s="70"/>
      <c r="S24" s="113"/>
      <c r="T24" s="158"/>
      <c r="U24" s="70"/>
      <c r="V24" s="113"/>
      <c r="W24" s="158"/>
      <c r="X24" s="70"/>
      <c r="Y24" s="113"/>
      <c r="Z24" s="158"/>
      <c r="AA24" s="70"/>
      <c r="AB24" s="113"/>
      <c r="AC24" s="158"/>
      <c r="AD24" s="70"/>
      <c r="AF24" s="158"/>
      <c r="AG24" s="70"/>
      <c r="AI24" s="158"/>
      <c r="AJ24" s="70"/>
      <c r="AL24" s="158"/>
      <c r="AM24" s="70"/>
      <c r="AP24" s="159"/>
      <c r="AQ24" s="145"/>
      <c r="AR24" s="1"/>
      <c r="AS24" s="237"/>
      <c r="AT24" s="238"/>
      <c r="AU24" s="1"/>
      <c r="AV24" s="1"/>
      <c r="AW24" s="1"/>
      <c r="AX24" s="1"/>
      <c r="AY24" s="1"/>
      <c r="AZ24" s="1"/>
    </row>
    <row r="25" spans="1:52">
      <c r="C25" s="182" t="s">
        <v>141</v>
      </c>
      <c r="D25" s="149"/>
      <c r="E25" s="183">
        <f>E14-E23</f>
        <v>8</v>
      </c>
      <c r="F25" s="151">
        <f>E$25/E$14</f>
        <v>0.26666666666666666</v>
      </c>
      <c r="G25" s="152"/>
      <c r="H25" s="183">
        <f>H14-H23</f>
        <v>8</v>
      </c>
      <c r="I25" s="151">
        <f>H$25/H$14</f>
        <v>0.26666666666666666</v>
      </c>
      <c r="J25" s="154"/>
      <c r="K25" s="184">
        <f>K14-K23</f>
        <v>8</v>
      </c>
      <c r="L25" s="151">
        <f>K$25/K$14</f>
        <v>0.26666666666666666</v>
      </c>
      <c r="M25" s="154"/>
      <c r="N25" s="183">
        <f>N14-N23</f>
        <v>8</v>
      </c>
      <c r="O25" s="151">
        <f>N$25/N$14</f>
        <v>0.26666666666666666</v>
      </c>
      <c r="P25" s="152"/>
      <c r="Q25" s="183">
        <f>Q14-Q23</f>
        <v>8</v>
      </c>
      <c r="R25" s="151">
        <f>Q$25/Q$14</f>
        <v>0.26666666666666666</v>
      </c>
      <c r="S25" s="154"/>
      <c r="T25" s="183">
        <f>T14-T23</f>
        <v>8</v>
      </c>
      <c r="U25" s="151">
        <f>T$25/T$14</f>
        <v>0.26666666666666666</v>
      </c>
      <c r="V25" s="155"/>
      <c r="W25" s="183">
        <f>W14-W23</f>
        <v>8</v>
      </c>
      <c r="X25" s="151">
        <f>W$25/W$14</f>
        <v>0.26666666666666666</v>
      </c>
      <c r="Y25" s="155"/>
      <c r="Z25" s="183">
        <f>Z14-Z23</f>
        <v>8</v>
      </c>
      <c r="AA25" s="151">
        <f>Z$25/Z$14</f>
        <v>0.26666666666666666</v>
      </c>
      <c r="AB25" s="155"/>
      <c r="AC25" s="183">
        <f>AC14-AC23</f>
        <v>8</v>
      </c>
      <c r="AD25" s="151">
        <f>AC$25/AC$14</f>
        <v>0.26666666666666666</v>
      </c>
      <c r="AE25" s="155"/>
      <c r="AF25" s="183">
        <f>AF14-AF23</f>
        <v>8</v>
      </c>
      <c r="AG25" s="151">
        <f>AF$25/AF$14</f>
        <v>0.26666666666666666</v>
      </c>
      <c r="AH25" s="155"/>
      <c r="AI25" s="183">
        <f>AI14-AI23</f>
        <v>8</v>
      </c>
      <c r="AJ25" s="151">
        <f>AI$25/AI$14</f>
        <v>0.26666666666666666</v>
      </c>
      <c r="AK25" s="155"/>
      <c r="AL25" s="183">
        <f>AL14-AL23</f>
        <v>8</v>
      </c>
      <c r="AM25" s="151">
        <f>AL$25/AL$14</f>
        <v>0.26666666666666666</v>
      </c>
      <c r="AN25" s="155"/>
      <c r="AO25" s="155"/>
      <c r="AP25" s="156">
        <f>+$AL25+$AI25+$AF25+$AC25+$Z25+$W25+$T25+$Q25+$N25+$K25+$H25+$E25</f>
        <v>96</v>
      </c>
      <c r="AQ25" s="151">
        <f>AP$25/AP$14</f>
        <v>0.26666666666666666</v>
      </c>
      <c r="AR25" s="185"/>
      <c r="AS25" s="251">
        <f>+AS14-AS23</f>
        <v>136.80000000000001</v>
      </c>
      <c r="AT25" s="252">
        <f>AS$25/AS$14</f>
        <v>0.38</v>
      </c>
      <c r="AU25" s="149"/>
      <c r="AV25" s="149"/>
      <c r="AW25" s="149"/>
      <c r="AX25" s="149"/>
      <c r="AY25" s="149"/>
      <c r="AZ25" s="149"/>
    </row>
    <row r="26" spans="1:52">
      <c r="C26" s="146"/>
      <c r="D26" s="1"/>
      <c r="E26" s="158"/>
      <c r="F26" s="70"/>
      <c r="H26" s="158"/>
      <c r="I26" s="70"/>
      <c r="K26" s="158"/>
      <c r="L26" s="70"/>
      <c r="N26" s="158"/>
      <c r="O26" s="70"/>
      <c r="P26" s="141"/>
      <c r="Q26" s="158"/>
      <c r="R26" s="70"/>
      <c r="S26" s="113"/>
      <c r="T26" s="158"/>
      <c r="U26" s="70"/>
      <c r="V26" s="113"/>
      <c r="W26" s="158"/>
      <c r="X26" s="70"/>
      <c r="Y26" s="113"/>
      <c r="Z26" s="158"/>
      <c r="AA26" s="70"/>
      <c r="AB26" s="113"/>
      <c r="AC26" s="158"/>
      <c r="AD26" s="70"/>
      <c r="AF26" s="158"/>
      <c r="AG26" s="70"/>
      <c r="AI26" s="158"/>
      <c r="AJ26" s="70"/>
      <c r="AL26" s="158"/>
      <c r="AM26" s="70"/>
      <c r="AP26" s="159"/>
      <c r="AQ26" s="145"/>
      <c r="AR26" s="1"/>
      <c r="AS26" s="237"/>
      <c r="AT26" s="238"/>
      <c r="AU26" s="1"/>
      <c r="AV26" s="1"/>
      <c r="AW26" s="1"/>
      <c r="AX26" s="1"/>
      <c r="AY26" s="1"/>
      <c r="AZ26" s="1"/>
    </row>
    <row r="27" spans="1:52">
      <c r="C27" s="146" t="s">
        <v>197</v>
      </c>
      <c r="D27" s="1"/>
      <c r="E27" s="208">
        <f>'Total des coûts d''exploitation'!E13</f>
        <v>12</v>
      </c>
      <c r="F27" s="209">
        <f>E27/$E$14</f>
        <v>0.4</v>
      </c>
      <c r="G27" s="210"/>
      <c r="H27" s="208">
        <f>'Total des coûts d''exploitation'!H13</f>
        <v>12</v>
      </c>
      <c r="I27" s="144">
        <f>+H27/H14</f>
        <v>0.4</v>
      </c>
      <c r="J27" s="211">
        <v>1</v>
      </c>
      <c r="K27" s="208">
        <f>'Total des coûts d''exploitation'!K13</f>
        <v>12</v>
      </c>
      <c r="L27" s="144">
        <f>+K27/K14</f>
        <v>0.4</v>
      </c>
      <c r="M27" s="212"/>
      <c r="N27" s="208">
        <f>'Total des coûts d''exploitation'!N13</f>
        <v>12</v>
      </c>
      <c r="O27" s="144">
        <f>+N27/N14</f>
        <v>0.4</v>
      </c>
      <c r="P27" s="213"/>
      <c r="Q27" s="208">
        <f>'Total des coûts d''exploitation'!Q13</f>
        <v>12</v>
      </c>
      <c r="R27" s="144">
        <f>+Q27/Q14</f>
        <v>0.4</v>
      </c>
      <c r="S27" s="212"/>
      <c r="T27" s="208">
        <f>'Total des coûts d''exploitation'!T13</f>
        <v>12</v>
      </c>
      <c r="U27" s="144">
        <f>+T27/T14</f>
        <v>0.4</v>
      </c>
      <c r="V27" s="212"/>
      <c r="W27" s="208">
        <f>'Total des coûts d''exploitation'!W13</f>
        <v>12</v>
      </c>
      <c r="X27" s="144">
        <f>+W27/W14</f>
        <v>0.4</v>
      </c>
      <c r="Y27" s="212"/>
      <c r="Z27" s="208">
        <f>'Total des coûts d''exploitation'!Z13</f>
        <v>12</v>
      </c>
      <c r="AA27" s="144">
        <f>+Z27/Z14</f>
        <v>0.4</v>
      </c>
      <c r="AB27" s="212"/>
      <c r="AC27" s="208">
        <f>'Total des coûts d''exploitation'!AC13</f>
        <v>12</v>
      </c>
      <c r="AD27" s="144">
        <f>+AC27/AC14</f>
        <v>0.4</v>
      </c>
      <c r="AE27" s="212"/>
      <c r="AF27" s="208">
        <f>'Total des coûts d''exploitation'!AF13</f>
        <v>12</v>
      </c>
      <c r="AG27" s="144">
        <f>+AF27/AF14</f>
        <v>0.4</v>
      </c>
      <c r="AH27" s="212"/>
      <c r="AI27" s="208">
        <f>'Total des coûts d''exploitation'!AI13</f>
        <v>12</v>
      </c>
      <c r="AJ27" s="144">
        <f>+AI27/AI14</f>
        <v>0.4</v>
      </c>
      <c r="AK27" s="212"/>
      <c r="AL27" s="208">
        <f>'Total des coûts d''exploitation'!AL13</f>
        <v>12</v>
      </c>
      <c r="AM27" s="70">
        <f>+AL27/AL14</f>
        <v>0.4</v>
      </c>
      <c r="AP27" s="159">
        <f t="shared" ref="AP27:AP34" si="12">+$AL27+$AI27+$AF27+$AC27+$Z27+$W27+$T27+$Q27+$N27+$K27+$H27+$E27</f>
        <v>144</v>
      </c>
      <c r="AQ27" s="145">
        <f>+AP27/AP14</f>
        <v>0.4</v>
      </c>
      <c r="AR27" s="1"/>
      <c r="AS27" s="237">
        <v>0</v>
      </c>
      <c r="AT27" s="238">
        <f>+AS27/AS14</f>
        <v>0</v>
      </c>
      <c r="AU27" s="1"/>
      <c r="AV27" s="1"/>
      <c r="AW27" s="1"/>
      <c r="AX27" s="1"/>
      <c r="AY27" s="1"/>
      <c r="AZ27" s="1"/>
    </row>
    <row r="28" spans="1:52">
      <c r="C28" s="188" t="s">
        <v>142</v>
      </c>
      <c r="D28" s="189"/>
      <c r="E28" s="208">
        <f>'Total des coûts d''exploitation'!E14</f>
        <v>20</v>
      </c>
      <c r="F28" s="209">
        <f>E$28/E$14</f>
        <v>0.66666666666666663</v>
      </c>
      <c r="G28" s="210"/>
      <c r="H28" s="208">
        <f>'Total des coûts d''exploitation'!H14</f>
        <v>20</v>
      </c>
      <c r="I28" s="209">
        <f>H$28/H$14</f>
        <v>0.66666666666666663</v>
      </c>
      <c r="J28" s="190">
        <v>1</v>
      </c>
      <c r="K28" s="208">
        <f>'Total des coûts d''exploitation'!K14</f>
        <v>20</v>
      </c>
      <c r="L28" s="209">
        <f>K$28/K$14</f>
        <v>0.66666666666666663</v>
      </c>
      <c r="M28" s="210"/>
      <c r="N28" s="208">
        <f>'Total des coûts d''exploitation'!N14</f>
        <v>20</v>
      </c>
      <c r="O28" s="209">
        <f>N$28/N$14</f>
        <v>0.66666666666666663</v>
      </c>
      <c r="P28" s="210"/>
      <c r="Q28" s="208">
        <f>'Total des coûts d''exploitation'!Q14</f>
        <v>20</v>
      </c>
      <c r="R28" s="209">
        <f>Q$28/Q$14</f>
        <v>0.66666666666666663</v>
      </c>
      <c r="S28" s="210"/>
      <c r="T28" s="208">
        <f>'Total des coûts d''exploitation'!T14</f>
        <v>20</v>
      </c>
      <c r="U28" s="209">
        <f>T$28/T$14</f>
        <v>0.66666666666666663</v>
      </c>
      <c r="V28" s="210"/>
      <c r="W28" s="208">
        <f>'Total des coûts d''exploitation'!W14</f>
        <v>20</v>
      </c>
      <c r="X28" s="209">
        <f>W$28/W$14</f>
        <v>0.66666666666666663</v>
      </c>
      <c r="Y28" s="210"/>
      <c r="Z28" s="208">
        <f>'Total des coûts d''exploitation'!Z14</f>
        <v>20</v>
      </c>
      <c r="AA28" s="209">
        <f>Z$28/Z$14</f>
        <v>0.66666666666666663</v>
      </c>
      <c r="AB28" s="210"/>
      <c r="AC28" s="208">
        <f>'Total des coûts d''exploitation'!AC14</f>
        <v>20</v>
      </c>
      <c r="AD28" s="209">
        <f>AC$28/AC$14</f>
        <v>0.66666666666666663</v>
      </c>
      <c r="AE28" s="210"/>
      <c r="AF28" s="208">
        <f>'Total des coûts d''exploitation'!AF14</f>
        <v>20</v>
      </c>
      <c r="AG28" s="209">
        <f>AF$28/AF$14</f>
        <v>0.66666666666666663</v>
      </c>
      <c r="AH28" s="210"/>
      <c r="AI28" s="208">
        <f>'Total des coûts d''exploitation'!AI14</f>
        <v>20</v>
      </c>
      <c r="AJ28" s="209">
        <f>AI$28/AI$14</f>
        <v>0.66666666666666663</v>
      </c>
      <c r="AK28" s="210"/>
      <c r="AL28" s="208">
        <f>'Total des coûts d''exploitation'!AL14</f>
        <v>20</v>
      </c>
      <c r="AM28" s="186">
        <f>AL$28/AL$14</f>
        <v>0.66666666666666663</v>
      </c>
      <c r="AN28" s="187"/>
      <c r="AO28" s="187"/>
      <c r="AP28" s="159">
        <f t="shared" si="12"/>
        <v>240</v>
      </c>
      <c r="AQ28" s="145">
        <f>AP$28/AP$14</f>
        <v>0.66666666666666663</v>
      </c>
      <c r="AR28" s="1"/>
      <c r="AS28" s="237">
        <v>0</v>
      </c>
      <c r="AT28" s="238">
        <f>AS$28/AS$14</f>
        <v>0</v>
      </c>
    </row>
    <row r="29" spans="1:52">
      <c r="C29" s="188" t="s">
        <v>143</v>
      </c>
      <c r="D29" s="189"/>
      <c r="E29" s="208">
        <f>'Total des coûts d''exploitation'!E15</f>
        <v>10</v>
      </c>
      <c r="F29" s="209">
        <f>E$29/E$14</f>
        <v>0.33333333333333331</v>
      </c>
      <c r="G29" s="210"/>
      <c r="H29" s="208">
        <f>'Total des coûts d''exploitation'!H15</f>
        <v>10</v>
      </c>
      <c r="I29" s="209">
        <f>H$29/H$14</f>
        <v>0.33333333333333331</v>
      </c>
      <c r="J29" s="190">
        <v>1</v>
      </c>
      <c r="K29" s="208">
        <f>'Total des coûts d''exploitation'!K15</f>
        <v>10</v>
      </c>
      <c r="L29" s="209">
        <f>K$29/K$14</f>
        <v>0.33333333333333331</v>
      </c>
      <c r="M29" s="210"/>
      <c r="N29" s="208">
        <f>'Total des coûts d''exploitation'!N15</f>
        <v>10</v>
      </c>
      <c r="O29" s="209">
        <f>N$29/N$14</f>
        <v>0.33333333333333331</v>
      </c>
      <c r="P29" s="210"/>
      <c r="Q29" s="208">
        <f>'Total des coûts d''exploitation'!Q15</f>
        <v>10</v>
      </c>
      <c r="R29" s="209">
        <f>Q$29/Q$14</f>
        <v>0.33333333333333331</v>
      </c>
      <c r="S29" s="210"/>
      <c r="T29" s="208">
        <f>'Total des coûts d''exploitation'!T15</f>
        <v>10</v>
      </c>
      <c r="U29" s="209">
        <f>T$29/T$14</f>
        <v>0.33333333333333331</v>
      </c>
      <c r="V29" s="210"/>
      <c r="W29" s="208">
        <f>'Total des coûts d''exploitation'!W15</f>
        <v>10</v>
      </c>
      <c r="X29" s="209">
        <f>W$29/W$14</f>
        <v>0.33333333333333331</v>
      </c>
      <c r="Y29" s="210"/>
      <c r="Z29" s="208">
        <f>'Total des coûts d''exploitation'!Z15</f>
        <v>10</v>
      </c>
      <c r="AA29" s="209">
        <f>Z$29/Z$14</f>
        <v>0.33333333333333331</v>
      </c>
      <c r="AB29" s="210"/>
      <c r="AC29" s="208">
        <f>'Total des coûts d''exploitation'!AC15</f>
        <v>10</v>
      </c>
      <c r="AD29" s="209">
        <f>AC$29/AC$14</f>
        <v>0.33333333333333331</v>
      </c>
      <c r="AE29" s="210"/>
      <c r="AF29" s="208">
        <f>'Total des coûts d''exploitation'!AF15</f>
        <v>10</v>
      </c>
      <c r="AG29" s="209">
        <f>AF$29/AF$14</f>
        <v>0.33333333333333331</v>
      </c>
      <c r="AH29" s="210"/>
      <c r="AI29" s="208">
        <f>'Total des coûts d''exploitation'!AI15</f>
        <v>10</v>
      </c>
      <c r="AJ29" s="209">
        <f>AI$29/AI$14</f>
        <v>0.33333333333333331</v>
      </c>
      <c r="AK29" s="210"/>
      <c r="AL29" s="208">
        <f>'Total des coûts d''exploitation'!AL15</f>
        <v>10</v>
      </c>
      <c r="AM29" s="186">
        <f>AL$29/AL$14</f>
        <v>0.33333333333333331</v>
      </c>
      <c r="AN29" s="187"/>
      <c r="AO29" s="187"/>
      <c r="AP29" s="159">
        <f t="shared" si="12"/>
        <v>120</v>
      </c>
      <c r="AQ29" s="145">
        <f>AP$29/AP$14</f>
        <v>0.33333333333333331</v>
      </c>
      <c r="AR29" s="1"/>
      <c r="AS29" s="237">
        <v>0</v>
      </c>
      <c r="AT29" s="238">
        <f>AS$29/AS$14</f>
        <v>0</v>
      </c>
    </row>
    <row r="30" spans="1:52">
      <c r="C30" s="188" t="s">
        <v>43</v>
      </c>
      <c r="D30" s="189"/>
      <c r="E30" s="208">
        <f>'Total des coûts d''exploitation'!E16</f>
        <v>11</v>
      </c>
      <c r="F30" s="209">
        <f>E$30/E$14</f>
        <v>0.36666666666666664</v>
      </c>
      <c r="G30" s="214"/>
      <c r="H30" s="208">
        <f>'Total des coûts d''exploitation'!H16</f>
        <v>11</v>
      </c>
      <c r="I30" s="209">
        <f>H$30/H$14</f>
        <v>0.36666666666666664</v>
      </c>
      <c r="J30" s="190">
        <v>1</v>
      </c>
      <c r="K30" s="208">
        <f>'Total des coûts d''exploitation'!K16</f>
        <v>11</v>
      </c>
      <c r="L30" s="209">
        <f>K$30/K$14</f>
        <v>0.36666666666666664</v>
      </c>
      <c r="M30" s="210"/>
      <c r="N30" s="208">
        <f>'Total des coûts d''exploitation'!N16</f>
        <v>11</v>
      </c>
      <c r="O30" s="209">
        <f>N$30/N$14</f>
        <v>0.36666666666666664</v>
      </c>
      <c r="P30" s="210"/>
      <c r="Q30" s="208">
        <f>'Total des coûts d''exploitation'!Q16</f>
        <v>11</v>
      </c>
      <c r="R30" s="209">
        <f>Q$30/Q$14</f>
        <v>0.36666666666666664</v>
      </c>
      <c r="S30" s="210"/>
      <c r="T30" s="208">
        <f>'Total des coûts d''exploitation'!T16</f>
        <v>11</v>
      </c>
      <c r="U30" s="209">
        <f>T$30/T$14</f>
        <v>0.36666666666666664</v>
      </c>
      <c r="V30" s="210"/>
      <c r="W30" s="208">
        <f>'Total des coûts d''exploitation'!W16</f>
        <v>11</v>
      </c>
      <c r="X30" s="209">
        <f>W$30/W$14</f>
        <v>0.36666666666666664</v>
      </c>
      <c r="Y30" s="210"/>
      <c r="Z30" s="208">
        <f>'Total des coûts d''exploitation'!Z16</f>
        <v>11</v>
      </c>
      <c r="AA30" s="209">
        <f>Z$30/Z$14</f>
        <v>0.36666666666666664</v>
      </c>
      <c r="AB30" s="210"/>
      <c r="AC30" s="208">
        <f>'Total des coûts d''exploitation'!AC16</f>
        <v>11</v>
      </c>
      <c r="AD30" s="209">
        <f>AC$30/AC$14</f>
        <v>0.36666666666666664</v>
      </c>
      <c r="AE30" s="210"/>
      <c r="AF30" s="208">
        <f>'Total des coûts d''exploitation'!AF16</f>
        <v>11</v>
      </c>
      <c r="AG30" s="209">
        <f>AF$30/AF$14</f>
        <v>0.36666666666666664</v>
      </c>
      <c r="AH30" s="210"/>
      <c r="AI30" s="208">
        <f>'Total des coûts d''exploitation'!AI16</f>
        <v>11</v>
      </c>
      <c r="AJ30" s="209">
        <f>AI$30/AI$14</f>
        <v>0.36666666666666664</v>
      </c>
      <c r="AK30" s="210"/>
      <c r="AL30" s="208">
        <f>'Total des coûts d''exploitation'!AL16</f>
        <v>11</v>
      </c>
      <c r="AM30" s="186">
        <f>AL$30/AL$14</f>
        <v>0.36666666666666664</v>
      </c>
      <c r="AN30" s="187"/>
      <c r="AO30" s="187"/>
      <c r="AP30" s="159">
        <f t="shared" si="12"/>
        <v>132</v>
      </c>
      <c r="AQ30" s="145">
        <f>AP$30/AP$14</f>
        <v>0.36666666666666664</v>
      </c>
      <c r="AR30" s="1"/>
      <c r="AS30" s="237">
        <v>0</v>
      </c>
      <c r="AT30" s="238">
        <f>AS$30/AS$14</f>
        <v>0</v>
      </c>
    </row>
    <row r="31" spans="1:52">
      <c r="C31" s="146" t="s">
        <v>144</v>
      </c>
      <c r="D31" s="1"/>
      <c r="E31" s="215">
        <f>'Total des coûts d''exploitation'!E17</f>
        <v>9</v>
      </c>
      <c r="F31" s="144">
        <f>E$31/E$14</f>
        <v>0.3</v>
      </c>
      <c r="G31" s="216"/>
      <c r="H31" s="215">
        <f>'Total des coûts d''exploitation'!H17</f>
        <v>9</v>
      </c>
      <c r="I31" s="144">
        <f>H$31/H$14</f>
        <v>0.3</v>
      </c>
      <c r="J31" s="211">
        <v>1</v>
      </c>
      <c r="K31" s="215">
        <f>'Total des coûts d''exploitation'!K17</f>
        <v>9</v>
      </c>
      <c r="L31" s="144">
        <f>K$31/K$14</f>
        <v>0.3</v>
      </c>
      <c r="M31" s="212"/>
      <c r="N31" s="215">
        <f>'Total des coûts d''exploitation'!N17</f>
        <v>9</v>
      </c>
      <c r="O31" s="144">
        <f>N$31/N$14</f>
        <v>0.3</v>
      </c>
      <c r="P31" s="213"/>
      <c r="Q31" s="215">
        <f>'Total des coûts d''exploitation'!Q17</f>
        <v>9</v>
      </c>
      <c r="R31" s="144">
        <f>Q$31/Q$14</f>
        <v>0.3</v>
      </c>
      <c r="S31" s="212"/>
      <c r="T31" s="215">
        <f>'Total des coûts d''exploitation'!T17</f>
        <v>9</v>
      </c>
      <c r="U31" s="144">
        <f>T$31/T$14</f>
        <v>0.3</v>
      </c>
      <c r="V31" s="212"/>
      <c r="W31" s="215">
        <f>'Total des coûts d''exploitation'!W17</f>
        <v>9</v>
      </c>
      <c r="X31" s="144">
        <f>W$31/W$14</f>
        <v>0.3</v>
      </c>
      <c r="Y31" s="212"/>
      <c r="Z31" s="215">
        <f>'Total des coûts d''exploitation'!Z17</f>
        <v>9</v>
      </c>
      <c r="AA31" s="144">
        <f>Z$31/Z$14</f>
        <v>0.3</v>
      </c>
      <c r="AB31" s="212"/>
      <c r="AC31" s="215">
        <f>'Total des coûts d''exploitation'!AC17</f>
        <v>9</v>
      </c>
      <c r="AD31" s="144">
        <f>AC$31/AC$14</f>
        <v>0.3</v>
      </c>
      <c r="AE31" s="212"/>
      <c r="AF31" s="215">
        <f>'Total des coûts d''exploitation'!AF17</f>
        <v>9</v>
      </c>
      <c r="AG31" s="144">
        <f>AF$31/AF$14</f>
        <v>0.3</v>
      </c>
      <c r="AH31" s="212"/>
      <c r="AI31" s="215">
        <f>'Total des coûts d''exploitation'!AI17</f>
        <v>9</v>
      </c>
      <c r="AJ31" s="144">
        <f>AI$31/AI$14</f>
        <v>0.3</v>
      </c>
      <c r="AK31" s="212"/>
      <c r="AL31" s="215">
        <f>'Total des coûts d''exploitation'!AL17</f>
        <v>9</v>
      </c>
      <c r="AM31" s="70">
        <f>AL$31/AL$14</f>
        <v>0.3</v>
      </c>
      <c r="AO31" s="187"/>
      <c r="AP31" s="159">
        <f t="shared" si="12"/>
        <v>108</v>
      </c>
      <c r="AQ31" s="145">
        <f>AP$31/AP$14</f>
        <v>0.3</v>
      </c>
      <c r="AR31" s="1"/>
      <c r="AS31" s="237">
        <v>0</v>
      </c>
      <c r="AT31" s="238">
        <f>AS$31/AS$14</f>
        <v>0</v>
      </c>
    </row>
    <row r="32" spans="1:52">
      <c r="C32" s="146" t="s">
        <v>145</v>
      </c>
      <c r="D32" s="1"/>
      <c r="E32" s="215">
        <f>'Total des coûts d''exploitation'!E18</f>
        <v>15</v>
      </c>
      <c r="F32" s="144">
        <f>E$32/E$14</f>
        <v>0.5</v>
      </c>
      <c r="G32" s="216"/>
      <c r="H32" s="215">
        <f>'Total des coûts d''exploitation'!H18</f>
        <v>15</v>
      </c>
      <c r="I32" s="144">
        <f>H$32/H$14</f>
        <v>0.5</v>
      </c>
      <c r="J32" s="211">
        <v>1</v>
      </c>
      <c r="K32" s="215">
        <f>'Total des coûts d''exploitation'!K18</f>
        <v>15</v>
      </c>
      <c r="L32" s="144">
        <f>K$32/K$14</f>
        <v>0.5</v>
      </c>
      <c r="M32" s="212"/>
      <c r="N32" s="215">
        <f>'Total des coûts d''exploitation'!N18</f>
        <v>15</v>
      </c>
      <c r="O32" s="144">
        <f>N$32/N$14</f>
        <v>0.5</v>
      </c>
      <c r="P32" s="213"/>
      <c r="Q32" s="215">
        <f>'Total des coûts d''exploitation'!Q18</f>
        <v>15</v>
      </c>
      <c r="R32" s="144">
        <f>Q$32/Q$14</f>
        <v>0.5</v>
      </c>
      <c r="S32" s="212"/>
      <c r="T32" s="215">
        <f>'Total des coûts d''exploitation'!T18</f>
        <v>15</v>
      </c>
      <c r="U32" s="144">
        <f>T$32/T$14</f>
        <v>0.5</v>
      </c>
      <c r="V32" s="212"/>
      <c r="W32" s="215">
        <f>'Total des coûts d''exploitation'!W18</f>
        <v>15</v>
      </c>
      <c r="X32" s="144">
        <f>W$32/W$14</f>
        <v>0.5</v>
      </c>
      <c r="Y32" s="212"/>
      <c r="Z32" s="215">
        <f>'Total des coûts d''exploitation'!Z18</f>
        <v>15</v>
      </c>
      <c r="AA32" s="144">
        <f>Z$32/Z$14</f>
        <v>0.5</v>
      </c>
      <c r="AB32" s="212"/>
      <c r="AC32" s="215">
        <f>'Total des coûts d''exploitation'!AC18</f>
        <v>15</v>
      </c>
      <c r="AD32" s="144">
        <f>AC$32/AC$14</f>
        <v>0.5</v>
      </c>
      <c r="AE32" s="212"/>
      <c r="AF32" s="215">
        <f>'Total des coûts d''exploitation'!AF18</f>
        <v>15</v>
      </c>
      <c r="AG32" s="144">
        <f>AF$32/AF$14</f>
        <v>0.5</v>
      </c>
      <c r="AH32" s="212"/>
      <c r="AI32" s="215">
        <f>'Total des coûts d''exploitation'!AI18</f>
        <v>15</v>
      </c>
      <c r="AJ32" s="144">
        <f>AI$32/AI$14</f>
        <v>0.5</v>
      </c>
      <c r="AK32" s="212"/>
      <c r="AL32" s="215">
        <f>'Total des coûts d''exploitation'!AL18</f>
        <v>15</v>
      </c>
      <c r="AM32" s="70">
        <f>AL$32/AL$14</f>
        <v>0.5</v>
      </c>
      <c r="AP32" s="159">
        <f t="shared" si="12"/>
        <v>180</v>
      </c>
      <c r="AQ32" s="145">
        <f>AP$32/AP$14</f>
        <v>0.5</v>
      </c>
      <c r="AR32" s="1"/>
      <c r="AS32" s="237">
        <v>0</v>
      </c>
      <c r="AT32" s="238">
        <f>AS$32/AS$14</f>
        <v>0</v>
      </c>
    </row>
    <row r="33" spans="3:53">
      <c r="C33" s="146" t="s">
        <v>146</v>
      </c>
      <c r="D33" s="1"/>
      <c r="E33" s="215">
        <f>'Total des coûts d''exploitation'!E19</f>
        <v>17</v>
      </c>
      <c r="F33" s="144">
        <f>E$33/E$14</f>
        <v>0.56666666666666665</v>
      </c>
      <c r="G33" s="216"/>
      <c r="H33" s="215">
        <f>'Total des coûts d''exploitation'!H19</f>
        <v>17</v>
      </c>
      <c r="I33" s="144">
        <f>H$33/H$14</f>
        <v>0.56666666666666665</v>
      </c>
      <c r="J33" s="211">
        <v>1</v>
      </c>
      <c r="K33" s="215">
        <f>'Total des coûts d''exploitation'!K19</f>
        <v>17</v>
      </c>
      <c r="L33" s="144">
        <f>K$33/K$14</f>
        <v>0.56666666666666665</v>
      </c>
      <c r="M33" s="212"/>
      <c r="N33" s="215">
        <f>'Total des coûts d''exploitation'!N19</f>
        <v>17</v>
      </c>
      <c r="O33" s="144">
        <f>N$33/N$14</f>
        <v>0.56666666666666665</v>
      </c>
      <c r="P33" s="213"/>
      <c r="Q33" s="215">
        <f>'Total des coûts d''exploitation'!Q19</f>
        <v>17</v>
      </c>
      <c r="R33" s="144">
        <f>Q$33/Q$14</f>
        <v>0.56666666666666665</v>
      </c>
      <c r="S33" s="212"/>
      <c r="T33" s="215">
        <f>'Total des coûts d''exploitation'!T19</f>
        <v>17</v>
      </c>
      <c r="U33" s="144">
        <f>T$33/T$14</f>
        <v>0.56666666666666665</v>
      </c>
      <c r="V33" s="212"/>
      <c r="W33" s="215">
        <f>'Total des coûts d''exploitation'!W19</f>
        <v>17</v>
      </c>
      <c r="X33" s="144">
        <f>W$33/W$14</f>
        <v>0.56666666666666665</v>
      </c>
      <c r="Y33" s="212"/>
      <c r="Z33" s="215">
        <f>'Total des coûts d''exploitation'!Z19</f>
        <v>17</v>
      </c>
      <c r="AA33" s="144">
        <f>Z$33/Z$14</f>
        <v>0.56666666666666665</v>
      </c>
      <c r="AB33" s="212"/>
      <c r="AC33" s="215">
        <f>'Total des coûts d''exploitation'!AC19</f>
        <v>17</v>
      </c>
      <c r="AD33" s="144">
        <f>AC$33/AC$14</f>
        <v>0.56666666666666665</v>
      </c>
      <c r="AE33" s="212"/>
      <c r="AF33" s="215">
        <f>'Total des coûts d''exploitation'!AF19</f>
        <v>17</v>
      </c>
      <c r="AG33" s="144">
        <f>AF$33/AF$14</f>
        <v>0.56666666666666665</v>
      </c>
      <c r="AH33" s="212"/>
      <c r="AI33" s="215">
        <f>'Total des coûts d''exploitation'!AI19</f>
        <v>17</v>
      </c>
      <c r="AJ33" s="144">
        <f>AI$33/AI$14</f>
        <v>0.56666666666666665</v>
      </c>
      <c r="AK33" s="212"/>
      <c r="AL33" s="215">
        <f>'Total des coûts d''exploitation'!AL19</f>
        <v>17</v>
      </c>
      <c r="AM33" s="70">
        <f>AL$33/AL$14</f>
        <v>0.56666666666666665</v>
      </c>
      <c r="AP33" s="159">
        <f t="shared" si="12"/>
        <v>204</v>
      </c>
      <c r="AQ33" s="145">
        <f>AP$33/AP$14</f>
        <v>0.56666666666666665</v>
      </c>
      <c r="AR33" s="1"/>
      <c r="AS33" s="237">
        <v>0</v>
      </c>
      <c r="AT33" s="238">
        <f>AS$33/AS$14</f>
        <v>0</v>
      </c>
    </row>
    <row r="34" spans="3:53">
      <c r="C34" s="170" t="s">
        <v>147</v>
      </c>
      <c r="D34" s="191"/>
      <c r="E34" s="172">
        <f>SUM(E27:E33)</f>
        <v>94</v>
      </c>
      <c r="F34" s="192">
        <f>E34/E14</f>
        <v>3.1333333333333333</v>
      </c>
      <c r="G34" s="193" t="s">
        <v>0</v>
      </c>
      <c r="H34" s="172">
        <f>SUM(H27:H33)</f>
        <v>94</v>
      </c>
      <c r="I34" s="262">
        <f>H34/H14</f>
        <v>3.1333333333333333</v>
      </c>
      <c r="J34" s="194">
        <f>SUM(J27:J33)</f>
        <v>7</v>
      </c>
      <c r="K34" s="175">
        <f>SUM(K27:K33)</f>
        <v>94</v>
      </c>
      <c r="L34" s="192">
        <f>K34/K14</f>
        <v>3.1333333333333333</v>
      </c>
      <c r="M34" s="194">
        <f>SUM(M27:M33)</f>
        <v>0</v>
      </c>
      <c r="N34" s="172">
        <f>SUM(N27:N33)</f>
        <v>94</v>
      </c>
      <c r="O34" s="192">
        <f>N34/N14</f>
        <v>3.1333333333333333</v>
      </c>
      <c r="P34" s="195"/>
      <c r="Q34" s="172">
        <f>SUM(Q27:Q33)</f>
        <v>94</v>
      </c>
      <c r="R34" s="192">
        <f>Q34/Q14</f>
        <v>3.1333333333333333</v>
      </c>
      <c r="S34" s="196"/>
      <c r="T34" s="172">
        <f>SUM(T27:T33)</f>
        <v>94</v>
      </c>
      <c r="U34" s="192">
        <f>T34/T14</f>
        <v>3.1333333333333333</v>
      </c>
      <c r="V34" s="196"/>
      <c r="W34" s="172">
        <f>SUM(W27:W33)</f>
        <v>94</v>
      </c>
      <c r="X34" s="192">
        <f>W34/W14</f>
        <v>3.1333333333333333</v>
      </c>
      <c r="Y34" s="196"/>
      <c r="Z34" s="172">
        <f>SUM(Z27:Z33)</f>
        <v>94</v>
      </c>
      <c r="AA34" s="192">
        <f>Z34/Z14</f>
        <v>3.1333333333333333</v>
      </c>
      <c r="AB34" s="196"/>
      <c r="AC34" s="172">
        <f>SUM(AC27:AC33)</f>
        <v>94</v>
      </c>
      <c r="AD34" s="192">
        <f>AC34/AC14</f>
        <v>3.1333333333333333</v>
      </c>
      <c r="AE34" s="196"/>
      <c r="AF34" s="172">
        <f>SUM(AF27:AF33)</f>
        <v>94</v>
      </c>
      <c r="AG34" s="192">
        <f>AF34/AF14</f>
        <v>3.1333333333333333</v>
      </c>
      <c r="AH34" s="196"/>
      <c r="AI34" s="172">
        <f>SUM(AI27:AI33)</f>
        <v>94</v>
      </c>
      <c r="AJ34" s="192">
        <f>AI34/AI14</f>
        <v>3.1333333333333333</v>
      </c>
      <c r="AK34" s="196"/>
      <c r="AL34" s="172">
        <f>SUM(AL27:AL33)</f>
        <v>94</v>
      </c>
      <c r="AM34" s="192">
        <f>AL34/AL14</f>
        <v>3.1333333333333333</v>
      </c>
      <c r="AN34" s="196"/>
      <c r="AO34" s="196"/>
      <c r="AP34" s="180">
        <f t="shared" si="12"/>
        <v>1128</v>
      </c>
      <c r="AQ34" s="261">
        <f>AP34/AP14</f>
        <v>3.1333333333333333</v>
      </c>
      <c r="AR34" s="1"/>
      <c r="AS34" s="242">
        <f>+AT34*AS14</f>
        <v>97.2</v>
      </c>
      <c r="AT34" s="245">
        <v>0.27</v>
      </c>
      <c r="AU34" s="1"/>
      <c r="AV34" s="1"/>
      <c r="AW34" s="1"/>
      <c r="AX34" s="1"/>
      <c r="AY34" s="1"/>
      <c r="AZ34" s="1"/>
    </row>
    <row r="35" spans="3:53">
      <c r="C35" s="146"/>
      <c r="D35" s="1"/>
      <c r="E35" s="158"/>
      <c r="F35" s="70"/>
      <c r="H35" s="158"/>
      <c r="I35" s="70"/>
      <c r="K35" s="158"/>
      <c r="L35" s="70"/>
      <c r="N35" s="158"/>
      <c r="O35" s="70"/>
      <c r="P35" s="141"/>
      <c r="Q35" s="158"/>
      <c r="R35" s="70"/>
      <c r="S35" s="113"/>
      <c r="T35" s="158"/>
      <c r="U35" s="70"/>
      <c r="V35" s="113"/>
      <c r="W35" s="158"/>
      <c r="X35" s="70"/>
      <c r="Y35" s="113"/>
      <c r="Z35" s="158"/>
      <c r="AA35" s="70"/>
      <c r="AB35" s="113"/>
      <c r="AC35" s="158"/>
      <c r="AD35" s="70"/>
      <c r="AF35" s="158"/>
      <c r="AG35" s="70"/>
      <c r="AI35" s="158"/>
      <c r="AJ35" s="70"/>
      <c r="AL35" s="158"/>
      <c r="AM35" s="70"/>
      <c r="AP35" s="159"/>
      <c r="AQ35" s="145"/>
      <c r="AR35" s="1"/>
      <c r="AS35" s="237"/>
      <c r="AT35" s="238"/>
      <c r="AU35" s="1"/>
      <c r="AV35" s="1"/>
      <c r="AW35" s="1"/>
      <c r="AX35" s="1"/>
      <c r="AY35" s="1"/>
      <c r="AZ35" s="1"/>
    </row>
    <row r="36" spans="3:53">
      <c r="C36" s="182" t="s">
        <v>148</v>
      </c>
      <c r="D36" s="149"/>
      <c r="E36" s="183">
        <f>E25-E34</f>
        <v>-86</v>
      </c>
      <c r="F36" s="151">
        <f>E$36/E$14</f>
        <v>-2.8666666666666667</v>
      </c>
      <c r="G36" s="154"/>
      <c r="H36" s="183">
        <f>H25-H34</f>
        <v>-86</v>
      </c>
      <c r="I36" s="151">
        <f>H$36/H$14</f>
        <v>-2.8666666666666667</v>
      </c>
      <c r="J36" s="154"/>
      <c r="K36" s="183">
        <f>K25-K34</f>
        <v>-86</v>
      </c>
      <c r="L36" s="151">
        <f>K$36/K$14</f>
        <v>-2.8666666666666667</v>
      </c>
      <c r="M36" s="154"/>
      <c r="N36" s="183">
        <f>N25-N34</f>
        <v>-86</v>
      </c>
      <c r="O36" s="151">
        <f>N$36/N$14</f>
        <v>-2.8666666666666667</v>
      </c>
      <c r="P36" s="152"/>
      <c r="Q36" s="183">
        <f>Q25-Q34</f>
        <v>-86</v>
      </c>
      <c r="R36" s="151">
        <f>Q$36/Q$14</f>
        <v>-2.8666666666666667</v>
      </c>
      <c r="S36" s="154"/>
      <c r="T36" s="183">
        <f>T25-T34</f>
        <v>-86</v>
      </c>
      <c r="U36" s="151">
        <f>T$36/T$14</f>
        <v>-2.8666666666666667</v>
      </c>
      <c r="V36" s="155"/>
      <c r="W36" s="183">
        <f>W25-W34</f>
        <v>-86</v>
      </c>
      <c r="X36" s="151">
        <f>W$36/W$14</f>
        <v>-2.8666666666666667</v>
      </c>
      <c r="Y36" s="155"/>
      <c r="Z36" s="183">
        <f>Z25-Z34</f>
        <v>-86</v>
      </c>
      <c r="AA36" s="151">
        <f>Z$36/Z$14</f>
        <v>-2.8666666666666667</v>
      </c>
      <c r="AB36" s="155"/>
      <c r="AC36" s="183">
        <f>AC25-AC34</f>
        <v>-86</v>
      </c>
      <c r="AD36" s="151">
        <f>AC$36/AC$14</f>
        <v>-2.8666666666666667</v>
      </c>
      <c r="AE36" s="155"/>
      <c r="AF36" s="183">
        <f>AF25-AF34</f>
        <v>-86</v>
      </c>
      <c r="AG36" s="151">
        <f>AF$36/AF$14</f>
        <v>-2.8666666666666667</v>
      </c>
      <c r="AH36" s="155"/>
      <c r="AI36" s="183">
        <f>AI25-AI34</f>
        <v>-86</v>
      </c>
      <c r="AJ36" s="151">
        <f>AI$36/AI$14</f>
        <v>-2.8666666666666667</v>
      </c>
      <c r="AK36" s="155"/>
      <c r="AL36" s="183">
        <f>AL25-AL34</f>
        <v>-86</v>
      </c>
      <c r="AM36" s="151">
        <f>AL$36/AL$14</f>
        <v>-2.8666666666666667</v>
      </c>
      <c r="AN36" s="155"/>
      <c r="AO36" s="155"/>
      <c r="AP36" s="184">
        <f>+$AL36+$AI36+$AF36+$AC36+$Z36+$W36+$T36+$Q36+$N36+$K36+$H36+$E36</f>
        <v>-1032</v>
      </c>
      <c r="AQ36" s="151">
        <f>AP$36/AP$14</f>
        <v>-2.8666666666666667</v>
      </c>
      <c r="AR36" s="185"/>
      <c r="AS36" s="253">
        <f>+AS25-AS34</f>
        <v>39.600000000000009</v>
      </c>
      <c r="AT36" s="252">
        <f>AS$36/AS$14</f>
        <v>0.11000000000000003</v>
      </c>
      <c r="AU36" s="149"/>
      <c r="AV36" s="149"/>
      <c r="AW36" s="149"/>
      <c r="AX36" s="149"/>
      <c r="AY36" s="149"/>
      <c r="AZ36" s="149"/>
    </row>
    <row r="37" spans="3:53">
      <c r="C37" s="146"/>
      <c r="D37" s="1"/>
      <c r="E37" s="158"/>
      <c r="F37" s="70"/>
      <c r="H37" s="158"/>
      <c r="I37" s="70"/>
      <c r="K37" s="158"/>
      <c r="L37" s="70"/>
      <c r="N37" s="158"/>
      <c r="O37" s="70"/>
      <c r="P37" s="141"/>
      <c r="Q37" s="158"/>
      <c r="R37" s="70"/>
      <c r="S37" s="113"/>
      <c r="T37" s="158"/>
      <c r="U37" s="70"/>
      <c r="V37" s="113"/>
      <c r="W37" s="158"/>
      <c r="X37" s="70"/>
      <c r="Y37" s="113"/>
      <c r="Z37" s="158"/>
      <c r="AA37" s="70"/>
      <c r="AB37" s="113"/>
      <c r="AC37" s="158"/>
      <c r="AD37" s="70"/>
      <c r="AF37" s="158"/>
      <c r="AG37" s="70"/>
      <c r="AI37" s="158"/>
      <c r="AJ37" s="70"/>
      <c r="AL37" s="158"/>
      <c r="AM37" s="70"/>
      <c r="AP37" s="159"/>
      <c r="AQ37" s="145"/>
      <c r="AR37" s="1"/>
      <c r="AS37" s="237"/>
      <c r="AT37" s="238"/>
      <c r="AU37" s="1"/>
      <c r="AV37" s="1"/>
      <c r="AW37" s="1"/>
      <c r="AX37" s="1"/>
      <c r="AY37" s="1"/>
      <c r="AZ37" s="1"/>
    </row>
    <row r="38" spans="3:53">
      <c r="C38" s="163" t="s">
        <v>189</v>
      </c>
      <c r="D38" s="1"/>
      <c r="E38" s="215">
        <f>'Frais financier'!E24</f>
        <v>10</v>
      </c>
      <c r="F38" s="144">
        <f>E$38/E$14</f>
        <v>0.33333333333333331</v>
      </c>
      <c r="G38" s="41"/>
      <c r="H38" s="215">
        <f>'Frais financier'!H24</f>
        <v>10</v>
      </c>
      <c r="I38" s="144">
        <f>H$38/H$14</f>
        <v>0.33333333333333331</v>
      </c>
      <c r="J38" s="212"/>
      <c r="K38" s="215">
        <f>'Frais financier'!K24</f>
        <v>10</v>
      </c>
      <c r="L38" s="144">
        <f>K$38/K$14</f>
        <v>0.33333333333333331</v>
      </c>
      <c r="M38" s="212"/>
      <c r="N38" s="215">
        <f>'Frais financier'!N24</f>
        <v>10</v>
      </c>
      <c r="O38" s="144">
        <f>N$38/N$14</f>
        <v>0.33333333333333331</v>
      </c>
      <c r="P38" s="213"/>
      <c r="Q38" s="215">
        <f>'Frais financier'!Q24</f>
        <v>10</v>
      </c>
      <c r="R38" s="144">
        <f>Q$38/Q$14</f>
        <v>0.33333333333333331</v>
      </c>
      <c r="S38" s="212"/>
      <c r="T38" s="215">
        <f>'Frais financier'!T24</f>
        <v>10</v>
      </c>
      <c r="U38" s="144">
        <f>T$38/T$14</f>
        <v>0.33333333333333331</v>
      </c>
      <c r="V38" s="212"/>
      <c r="W38" s="215">
        <f>'Frais financier'!W24</f>
        <v>10</v>
      </c>
      <c r="X38" s="144">
        <f>W$38/W$14</f>
        <v>0.33333333333333331</v>
      </c>
      <c r="Y38" s="212"/>
      <c r="Z38" s="215">
        <f>'Frais financier'!Z24</f>
        <v>10</v>
      </c>
      <c r="AA38" s="144">
        <f>Z$38/Z$14</f>
        <v>0.33333333333333331</v>
      </c>
      <c r="AB38" s="212"/>
      <c r="AC38" s="215">
        <f>'Frais financier'!AC24</f>
        <v>10</v>
      </c>
      <c r="AD38" s="144">
        <f>AC$38/AC$14</f>
        <v>0.33333333333333331</v>
      </c>
      <c r="AE38" s="212"/>
      <c r="AF38" s="215">
        <f>'Frais financier'!AF24</f>
        <v>10</v>
      </c>
      <c r="AG38" s="144">
        <f>AF$38/AF$14</f>
        <v>0.33333333333333331</v>
      </c>
      <c r="AH38" s="212"/>
      <c r="AI38" s="215">
        <f>'Frais financier'!AI24</f>
        <v>10</v>
      </c>
      <c r="AJ38" s="144">
        <f>AI$38/AI$14</f>
        <v>0.33333333333333331</v>
      </c>
      <c r="AK38" s="212"/>
      <c r="AL38" s="215">
        <f>'Frais financier'!AL24</f>
        <v>10</v>
      </c>
      <c r="AM38" s="144">
        <f>AL$38/AL$14</f>
        <v>0.33333333333333331</v>
      </c>
      <c r="AN38" s="212"/>
      <c r="AO38" s="212"/>
      <c r="AP38" s="159">
        <f>+$AL38+$AI38+$AF38+$AC38+$Z38+$W38+$T38+$Q38+$N38+$K38+$H38+$E38</f>
        <v>120</v>
      </c>
      <c r="AQ38" s="225">
        <f>AP$38/AP$14</f>
        <v>0.33333333333333331</v>
      </c>
      <c r="AR38" s="226"/>
      <c r="AS38" s="249">
        <f>+AT38*AS14</f>
        <v>10.799999999999999</v>
      </c>
      <c r="AT38" s="246">
        <v>0.03</v>
      </c>
      <c r="AU38" s="226"/>
      <c r="AV38" s="1"/>
      <c r="AW38" s="1"/>
      <c r="AX38" s="1"/>
      <c r="AY38" s="1"/>
      <c r="AZ38" s="1"/>
    </row>
    <row r="39" spans="3:53">
      <c r="C39" s="163" t="s">
        <v>192</v>
      </c>
      <c r="D39" s="1"/>
      <c r="E39" s="215">
        <f>Amortissement!E24</f>
        <v>10</v>
      </c>
      <c r="F39" s="144">
        <f>E39/E$14</f>
        <v>0.33333333333333331</v>
      </c>
      <c r="G39" s="41"/>
      <c r="H39" s="215">
        <f>Amortissement!H24</f>
        <v>10</v>
      </c>
      <c r="I39" s="144">
        <f>H39/H$14</f>
        <v>0.33333333333333331</v>
      </c>
      <c r="J39" s="211">
        <v>1</v>
      </c>
      <c r="K39" s="215">
        <f>Amortissement!K24</f>
        <v>10</v>
      </c>
      <c r="L39" s="144">
        <f>K39/K$14</f>
        <v>0.33333333333333331</v>
      </c>
      <c r="M39" s="212"/>
      <c r="N39" s="215">
        <f>Amortissement!N24</f>
        <v>10</v>
      </c>
      <c r="O39" s="144">
        <f>N39/N$14</f>
        <v>0.33333333333333331</v>
      </c>
      <c r="P39" s="213"/>
      <c r="Q39" s="215">
        <f>Amortissement!Q24</f>
        <v>10</v>
      </c>
      <c r="R39" s="144">
        <f>Q39/Q$14</f>
        <v>0.33333333333333331</v>
      </c>
      <c r="S39" s="212"/>
      <c r="T39" s="215">
        <f>Amortissement!T24</f>
        <v>10</v>
      </c>
      <c r="U39" s="144">
        <f>T39/T$14</f>
        <v>0.33333333333333331</v>
      </c>
      <c r="V39" s="212"/>
      <c r="W39" s="215">
        <f>Amortissement!W24</f>
        <v>10</v>
      </c>
      <c r="X39" s="144">
        <f>W39/W$14</f>
        <v>0.33333333333333331</v>
      </c>
      <c r="Y39" s="212"/>
      <c r="Z39" s="215">
        <f>Amortissement!Z24</f>
        <v>10</v>
      </c>
      <c r="AA39" s="144">
        <f>Z39/Z$14</f>
        <v>0.33333333333333331</v>
      </c>
      <c r="AB39" s="212"/>
      <c r="AC39" s="215">
        <f>Amortissement!AC24</f>
        <v>10</v>
      </c>
      <c r="AD39" s="144">
        <f>AC39/AC$14</f>
        <v>0.33333333333333331</v>
      </c>
      <c r="AE39" s="212"/>
      <c r="AF39" s="215">
        <f>Amortissement!AF24</f>
        <v>10</v>
      </c>
      <c r="AG39" s="144">
        <f>AF39/AF$14</f>
        <v>0.33333333333333331</v>
      </c>
      <c r="AH39" s="212"/>
      <c r="AI39" s="215">
        <f>Amortissement!AI24</f>
        <v>10</v>
      </c>
      <c r="AJ39" s="144">
        <f>AI39/AI$14</f>
        <v>0.33333333333333331</v>
      </c>
      <c r="AK39" s="212"/>
      <c r="AL39" s="215">
        <f>Amortissement!AL24</f>
        <v>10</v>
      </c>
      <c r="AM39" s="144">
        <f>AL39/AL$14</f>
        <v>0.33333333333333331</v>
      </c>
      <c r="AN39" s="212"/>
      <c r="AO39" s="212"/>
      <c r="AP39" s="159">
        <f t="shared" ref="AP39" si="13">+$AL39+$AI39+$AF39+$AC39+$Z39+$W39+$T39+$Q39+$N39+$K39+$H39+$E39</f>
        <v>120</v>
      </c>
      <c r="AQ39" s="225">
        <f>AP39/AP$14</f>
        <v>0.33333333333333331</v>
      </c>
      <c r="AR39" s="226"/>
      <c r="AS39" s="249">
        <f>+AT39*AS14</f>
        <v>10.799999999999999</v>
      </c>
      <c r="AT39" s="246">
        <v>0.03</v>
      </c>
      <c r="AU39" s="226"/>
      <c r="AV39" s="226"/>
      <c r="AW39" s="226"/>
      <c r="AX39" s="226"/>
      <c r="AY39" s="226"/>
      <c r="AZ39" s="226"/>
      <c r="BA39" s="41"/>
    </row>
    <row r="40" spans="3:53">
      <c r="C40" s="146"/>
      <c r="D40" s="1"/>
      <c r="E40" s="158"/>
      <c r="F40" s="70"/>
      <c r="H40" s="158"/>
      <c r="I40" s="70"/>
      <c r="K40" s="158"/>
      <c r="L40" s="70"/>
      <c r="N40" s="158"/>
      <c r="O40" s="70"/>
      <c r="P40" s="141"/>
      <c r="Q40" s="158"/>
      <c r="R40" s="70"/>
      <c r="S40" s="113"/>
      <c r="T40" s="158"/>
      <c r="U40" s="70"/>
      <c r="V40" s="113"/>
      <c r="W40" s="158"/>
      <c r="X40" s="70"/>
      <c r="Y40" s="113"/>
      <c r="Z40" s="158"/>
      <c r="AA40" s="70"/>
      <c r="AB40" s="113"/>
      <c r="AC40" s="158"/>
      <c r="AD40" s="70"/>
      <c r="AF40" s="158"/>
      <c r="AG40" s="70"/>
      <c r="AI40" s="158"/>
      <c r="AJ40" s="70"/>
      <c r="AL40" s="158"/>
      <c r="AM40" s="70"/>
      <c r="AP40" s="159"/>
      <c r="AQ40" s="145"/>
      <c r="AR40" s="1"/>
      <c r="AS40" s="237"/>
      <c r="AT40" s="238"/>
      <c r="AU40" s="1"/>
      <c r="AV40" s="1"/>
      <c r="AW40" s="1"/>
      <c r="AX40" s="1"/>
      <c r="AY40" s="1"/>
      <c r="AZ40" s="1"/>
    </row>
    <row r="41" spans="3:53">
      <c r="C41" s="182" t="s">
        <v>149</v>
      </c>
      <c r="D41" s="198"/>
      <c r="E41" s="183">
        <f>E36-(E38+E39)</f>
        <v>-106</v>
      </c>
      <c r="F41" s="151">
        <f>E$41/E$14</f>
        <v>-3.5333333333333332</v>
      </c>
      <c r="G41" s="152"/>
      <c r="H41" s="183">
        <f>H36-(H38+H39)</f>
        <v>-106</v>
      </c>
      <c r="I41" s="151">
        <f>H$41/H$14</f>
        <v>-3.5333333333333332</v>
      </c>
      <c r="J41" s="154"/>
      <c r="K41" s="183">
        <f>K36-(K38+K39)</f>
        <v>-106</v>
      </c>
      <c r="L41" s="151">
        <f>K$41/K$14</f>
        <v>-3.5333333333333332</v>
      </c>
      <c r="M41" s="154"/>
      <c r="N41" s="183">
        <f>N36-(N38+N39)</f>
        <v>-106</v>
      </c>
      <c r="O41" s="151">
        <f>N$41/N$14</f>
        <v>-3.5333333333333332</v>
      </c>
      <c r="P41" s="199"/>
      <c r="Q41" s="183">
        <f>Q36-(Q38+Q39)</f>
        <v>-106</v>
      </c>
      <c r="R41" s="151">
        <f>Q$41/Q$14</f>
        <v>-3.5333333333333332</v>
      </c>
      <c r="S41" s="155"/>
      <c r="T41" s="183">
        <f>T36-(T38+T39)</f>
        <v>-106</v>
      </c>
      <c r="U41" s="151">
        <f>T$41/T$14</f>
        <v>-3.5333333333333332</v>
      </c>
      <c r="V41" s="155"/>
      <c r="W41" s="183">
        <f>W36-(W38+W39)</f>
        <v>-106</v>
      </c>
      <c r="X41" s="151">
        <f>W$41/W$14</f>
        <v>-3.5333333333333332</v>
      </c>
      <c r="Y41" s="155"/>
      <c r="Z41" s="183">
        <f>Z36-(Z38+Z39)</f>
        <v>-106</v>
      </c>
      <c r="AA41" s="151">
        <f>Z$41/Z$14</f>
        <v>-3.5333333333333332</v>
      </c>
      <c r="AB41" s="155"/>
      <c r="AC41" s="183">
        <f>AC36-(AC38+AC39)</f>
        <v>-106</v>
      </c>
      <c r="AD41" s="151">
        <f>AC$41/AC$14</f>
        <v>-3.5333333333333332</v>
      </c>
      <c r="AE41" s="155"/>
      <c r="AF41" s="183">
        <f>AF36-(AF38+AF39)</f>
        <v>-106</v>
      </c>
      <c r="AG41" s="151">
        <f>AF$41/AF$14</f>
        <v>-3.5333333333333332</v>
      </c>
      <c r="AH41" s="155"/>
      <c r="AI41" s="183">
        <f>AI36-(AI38+AI39)</f>
        <v>-106</v>
      </c>
      <c r="AJ41" s="151">
        <f>AI$41/AI$14</f>
        <v>-3.5333333333333332</v>
      </c>
      <c r="AK41" s="155"/>
      <c r="AL41" s="183">
        <f>AL36-(AL38+AL39)</f>
        <v>-106</v>
      </c>
      <c r="AM41" s="151">
        <f>AL$41/AL$14</f>
        <v>-3.5333333333333332</v>
      </c>
      <c r="AN41" s="155"/>
      <c r="AO41" s="155"/>
      <c r="AP41" s="156">
        <f>+$AL41+$AI41+$AF41+$AC41+$Z41+$W41+$T41+$Q41+$N41+$K41+$H41+$E41</f>
        <v>-1272</v>
      </c>
      <c r="AQ41" s="151">
        <f>AP$41/AP$14</f>
        <v>-3.5333333333333332</v>
      </c>
      <c r="AR41" s="185"/>
      <c r="AS41" s="251">
        <f>+AS36-(AS38+AS39)</f>
        <v>18.000000000000011</v>
      </c>
      <c r="AT41" s="252">
        <f>AS$41/AS$14</f>
        <v>5.0000000000000031E-2</v>
      </c>
      <c r="AU41" s="149"/>
      <c r="AV41" s="149"/>
      <c r="AW41" s="149"/>
      <c r="AX41" s="149"/>
      <c r="AY41" s="149"/>
      <c r="AZ41" s="149"/>
    </row>
    <row r="42" spans="3:53">
      <c r="C42" s="146"/>
      <c r="E42" s="158"/>
      <c r="F42" s="70"/>
      <c r="H42" s="158"/>
      <c r="I42" s="70"/>
      <c r="K42" s="158"/>
      <c r="L42" s="70"/>
      <c r="N42" s="158"/>
      <c r="O42" s="70"/>
      <c r="P42" s="141"/>
      <c r="Q42" s="158"/>
      <c r="R42" s="70"/>
      <c r="S42" s="113"/>
      <c r="T42" s="158"/>
      <c r="U42" s="70"/>
      <c r="V42" s="113"/>
      <c r="W42" s="158"/>
      <c r="X42" s="70"/>
      <c r="Y42" s="113"/>
      <c r="Z42" s="158"/>
      <c r="AA42" s="70"/>
      <c r="AB42" s="113"/>
      <c r="AC42" s="158"/>
      <c r="AD42" s="70"/>
      <c r="AF42" s="158"/>
      <c r="AG42" s="70"/>
      <c r="AI42" s="158"/>
      <c r="AJ42" s="70"/>
      <c r="AL42" s="158"/>
      <c r="AM42" s="70"/>
      <c r="AP42" s="159"/>
      <c r="AQ42" s="145"/>
      <c r="AR42" s="1"/>
      <c r="AS42" s="237"/>
      <c r="AT42" s="238"/>
      <c r="AU42" s="1"/>
      <c r="AV42" s="1"/>
      <c r="AW42" s="1"/>
      <c r="AX42" s="1"/>
      <c r="AY42" s="1"/>
      <c r="AZ42" s="1"/>
    </row>
    <row r="43" spans="3:53">
      <c r="C43" s="146" t="s">
        <v>150</v>
      </c>
      <c r="E43" s="158">
        <f>+$F$47*E41</f>
        <v>-21.200000000000003</v>
      </c>
      <c r="F43" s="70">
        <f>E$43/E$14</f>
        <v>-0.70666666666666678</v>
      </c>
      <c r="H43" s="158">
        <f>+$F$47*H41</f>
        <v>-21.200000000000003</v>
      </c>
      <c r="I43" s="70">
        <f>H$43/H$14</f>
        <v>-0.70666666666666678</v>
      </c>
      <c r="K43" s="158">
        <f>+$F$47*K41</f>
        <v>-21.200000000000003</v>
      </c>
      <c r="L43" s="70">
        <f>K$43/K$14</f>
        <v>-0.70666666666666678</v>
      </c>
      <c r="N43" s="158">
        <f>+$F$47*N41</f>
        <v>-21.200000000000003</v>
      </c>
      <c r="O43" s="70">
        <f>N$43/N$14</f>
        <v>-0.70666666666666678</v>
      </c>
      <c r="P43" s="141"/>
      <c r="Q43" s="158">
        <f>+$F$47*Q41</f>
        <v>-21.200000000000003</v>
      </c>
      <c r="R43" s="70">
        <f>Q$43/Q$14</f>
        <v>-0.70666666666666678</v>
      </c>
      <c r="S43" s="113"/>
      <c r="T43" s="158">
        <f>+$F$47*T41</f>
        <v>-21.200000000000003</v>
      </c>
      <c r="U43" s="70">
        <f>T$43/T$14</f>
        <v>-0.70666666666666678</v>
      </c>
      <c r="V43" s="113"/>
      <c r="W43" s="158">
        <f>+$F$47*W41</f>
        <v>-21.200000000000003</v>
      </c>
      <c r="X43" s="70">
        <f>W$43/W$14</f>
        <v>-0.70666666666666678</v>
      </c>
      <c r="Y43" s="113"/>
      <c r="Z43" s="158">
        <f>+$F$47*Z41</f>
        <v>-21.200000000000003</v>
      </c>
      <c r="AA43" s="70">
        <f>Z$43/Z$14</f>
        <v>-0.70666666666666678</v>
      </c>
      <c r="AB43" s="113"/>
      <c r="AC43" s="158">
        <f>+$F$47*AC41</f>
        <v>-21.200000000000003</v>
      </c>
      <c r="AD43" s="70">
        <f>AC$43/AC$14</f>
        <v>-0.70666666666666678</v>
      </c>
      <c r="AF43" s="158">
        <f>+$F$47*AF41</f>
        <v>-21.200000000000003</v>
      </c>
      <c r="AG43" s="70">
        <f>AF$43/AF$14</f>
        <v>-0.70666666666666678</v>
      </c>
      <c r="AI43" s="158">
        <f>+$F$47*AI41</f>
        <v>-21.200000000000003</v>
      </c>
      <c r="AJ43" s="70">
        <f>AI$43/AI$14</f>
        <v>-0.70666666666666678</v>
      </c>
      <c r="AL43" s="158">
        <f>+$F$47*AL41</f>
        <v>-21.200000000000003</v>
      </c>
      <c r="AM43" s="70">
        <f>AL$43/AL$14</f>
        <v>-0.70666666666666678</v>
      </c>
      <c r="AP43" s="159">
        <f>+$AL43+$AI43+$AF43+$AC43+$Z43+$W43+$T43+$Q43+$N43+$K43+$H43+$E43</f>
        <v>-254.39999999999998</v>
      </c>
      <c r="AQ43" s="145">
        <f>AP$43/AP$14</f>
        <v>-0.70666666666666655</v>
      </c>
      <c r="AR43" s="1"/>
      <c r="AS43" s="250">
        <f>+$F$47*AS41</f>
        <v>3.6000000000000023</v>
      </c>
      <c r="AT43" s="238">
        <f>AS$43/AS$14</f>
        <v>1.0000000000000007E-2</v>
      </c>
      <c r="AU43" s="1"/>
      <c r="AV43" s="1"/>
      <c r="AW43" s="1"/>
      <c r="AX43" s="1"/>
      <c r="AY43" s="1"/>
      <c r="AZ43" s="1"/>
    </row>
    <row r="44" spans="3:53" ht="13" thickBot="1">
      <c r="C44" s="146"/>
      <c r="E44" s="158"/>
      <c r="F44" s="70"/>
      <c r="H44" s="158"/>
      <c r="I44" s="70"/>
      <c r="K44" s="158"/>
      <c r="L44" s="70"/>
      <c r="N44" s="158"/>
      <c r="O44" s="70"/>
      <c r="P44" s="141"/>
      <c r="Q44" s="158"/>
      <c r="R44" s="70"/>
      <c r="S44" s="113"/>
      <c r="T44" s="158"/>
      <c r="U44" s="70"/>
      <c r="V44" s="113"/>
      <c r="W44" s="158"/>
      <c r="X44" s="70"/>
      <c r="Y44" s="113"/>
      <c r="Z44" s="158"/>
      <c r="AA44" s="70"/>
      <c r="AB44" s="113"/>
      <c r="AC44" s="158"/>
      <c r="AD44" s="70"/>
      <c r="AF44" s="158"/>
      <c r="AG44" s="70"/>
      <c r="AI44" s="158"/>
      <c r="AJ44" s="70"/>
      <c r="AL44" s="158"/>
      <c r="AM44" s="70"/>
      <c r="AP44" s="200"/>
      <c r="AQ44" s="169"/>
      <c r="AR44" s="1"/>
      <c r="AS44" s="243"/>
      <c r="AT44" s="239"/>
      <c r="AU44" s="1"/>
      <c r="AV44" s="1"/>
      <c r="AW44" s="1"/>
      <c r="AX44" s="1"/>
      <c r="AY44" s="1"/>
      <c r="AZ44" s="1"/>
    </row>
    <row r="45" spans="3:53" ht="13" thickBot="1">
      <c r="C45" s="201" t="s">
        <v>151</v>
      </c>
      <c r="D45" s="154"/>
      <c r="E45" s="202">
        <f>E41-E43</f>
        <v>-84.8</v>
      </c>
      <c r="F45" s="203">
        <f>E$45/E$14</f>
        <v>-2.8266666666666667</v>
      </c>
      <c r="G45" s="152"/>
      <c r="H45" s="202">
        <f>H41-H43</f>
        <v>-84.8</v>
      </c>
      <c r="I45" s="203">
        <f>H$45/H$14</f>
        <v>-2.8266666666666667</v>
      </c>
      <c r="J45" s="154"/>
      <c r="K45" s="202">
        <f>K41-K43</f>
        <v>-84.8</v>
      </c>
      <c r="L45" s="203">
        <f>K$45/K$14</f>
        <v>-2.8266666666666667</v>
      </c>
      <c r="M45" s="154"/>
      <c r="N45" s="202">
        <f>N41-N43</f>
        <v>-84.8</v>
      </c>
      <c r="O45" s="203">
        <f>N$45/N$14</f>
        <v>-2.8266666666666667</v>
      </c>
      <c r="P45" s="199"/>
      <c r="Q45" s="202">
        <f>Q41-Q43</f>
        <v>-84.8</v>
      </c>
      <c r="R45" s="203">
        <f>Q$45/Q$14</f>
        <v>-2.8266666666666667</v>
      </c>
      <c r="S45" s="155"/>
      <c r="T45" s="202">
        <f>T41-T43</f>
        <v>-84.8</v>
      </c>
      <c r="U45" s="203">
        <f>T$45/T$14</f>
        <v>-2.8266666666666667</v>
      </c>
      <c r="V45" s="155"/>
      <c r="W45" s="202">
        <f>W41-W43</f>
        <v>-84.8</v>
      </c>
      <c r="X45" s="203">
        <f>W$45/W$14</f>
        <v>-2.8266666666666667</v>
      </c>
      <c r="Y45" s="155"/>
      <c r="Z45" s="202">
        <f>Z41-Z43</f>
        <v>-84.8</v>
      </c>
      <c r="AA45" s="203">
        <f>Z$45/Z$14</f>
        <v>-2.8266666666666667</v>
      </c>
      <c r="AB45" s="155"/>
      <c r="AC45" s="202">
        <f>AC41-AC43</f>
        <v>-84.8</v>
      </c>
      <c r="AD45" s="203">
        <f>AC$45/AC$14</f>
        <v>-2.8266666666666667</v>
      </c>
      <c r="AE45" s="155"/>
      <c r="AF45" s="202">
        <f>AF41-AF43</f>
        <v>-84.8</v>
      </c>
      <c r="AG45" s="203">
        <f>AF$45/AF$14</f>
        <v>-2.8266666666666667</v>
      </c>
      <c r="AH45" s="155"/>
      <c r="AI45" s="202">
        <f>AI41-AI43</f>
        <v>-84.8</v>
      </c>
      <c r="AJ45" s="203">
        <f>AI$45/AI$14</f>
        <v>-2.8266666666666667</v>
      </c>
      <c r="AK45" s="155"/>
      <c r="AL45" s="202">
        <f>AL41-AL43</f>
        <v>-84.8</v>
      </c>
      <c r="AM45" s="203">
        <f>AL$45/AL$14</f>
        <v>-2.8266666666666667</v>
      </c>
      <c r="AN45" s="155"/>
      <c r="AO45" s="155"/>
      <c r="AP45" s="204">
        <f>+$AL45+$AI45+$AF45+$AC45+$Z45+$W45+$T45+$Q45+$N45+$K45+$H45+$E45</f>
        <v>-1017.5999999999998</v>
      </c>
      <c r="AQ45" s="203">
        <f>AP$45/AP$14</f>
        <v>-2.8266666666666662</v>
      </c>
      <c r="AR45" s="185"/>
      <c r="AS45" s="254">
        <f>+AS41-AS43</f>
        <v>14.400000000000009</v>
      </c>
      <c r="AT45" s="255">
        <f>AS$45/AS$14</f>
        <v>4.0000000000000029E-2</v>
      </c>
      <c r="AU45" s="149"/>
      <c r="AV45" s="149"/>
      <c r="AW45" s="149"/>
      <c r="AX45" s="149"/>
      <c r="AY45" s="149"/>
      <c r="AZ45" s="149"/>
    </row>
    <row r="46" spans="3:53" ht="14" thickTop="1" thickBot="1">
      <c r="C46" s="16"/>
      <c r="P46" s="141"/>
      <c r="S46" s="113"/>
      <c r="V46" s="113"/>
      <c r="Y46" s="113"/>
      <c r="AB46" s="113"/>
    </row>
    <row r="47" spans="3:53" ht="14" thickTop="1" thickBot="1">
      <c r="D47"/>
      <c r="E47" s="205" t="s">
        <v>152</v>
      </c>
      <c r="F47" s="206">
        <v>0.2</v>
      </c>
      <c r="J47"/>
      <c r="M47"/>
      <c r="Y47" s="113"/>
      <c r="AB47" s="113"/>
      <c r="AP47" s="207" t="s">
        <v>0</v>
      </c>
    </row>
    <row r="48" spans="3:53" ht="13" thickTop="1">
      <c r="D48"/>
      <c r="J48"/>
      <c r="M48"/>
      <c r="Y48" s="113"/>
      <c r="AB48" s="113"/>
    </row>
    <row r="49" spans="4:28">
      <c r="D49"/>
      <c r="J49"/>
      <c r="M49"/>
      <c r="Y49" s="113"/>
      <c r="AB49" s="113"/>
    </row>
    <row r="50" spans="4:28">
      <c r="D50"/>
      <c r="J50"/>
      <c r="M50"/>
      <c r="Y50" s="113"/>
      <c r="AB50" s="113"/>
    </row>
    <row r="51" spans="4:28">
      <c r="D51"/>
      <c r="J51"/>
      <c r="M51"/>
      <c r="Y51" s="113"/>
      <c r="AB51" s="113"/>
    </row>
    <row r="52" spans="4:28">
      <c r="D52"/>
      <c r="J52"/>
      <c r="M52"/>
      <c r="Y52" s="113"/>
      <c r="AB52" s="113"/>
    </row>
    <row r="53" spans="4:28">
      <c r="D53"/>
      <c r="J53"/>
      <c r="M53"/>
      <c r="Y53" s="113"/>
      <c r="AB53" s="113"/>
    </row>
    <row r="54" spans="4:28">
      <c r="D54"/>
      <c r="J54"/>
      <c r="M54"/>
      <c r="Y54" s="113"/>
      <c r="AB54" s="113"/>
    </row>
    <row r="55" spans="4:28">
      <c r="D55"/>
      <c r="J55"/>
      <c r="M55"/>
      <c r="Y55" s="113"/>
      <c r="AB55" s="113"/>
    </row>
    <row r="56" spans="4:28">
      <c r="D56"/>
      <c r="J56"/>
      <c r="M56"/>
      <c r="Y56" s="113"/>
      <c r="AB56" s="113"/>
    </row>
    <row r="57" spans="4:28">
      <c r="D57"/>
      <c r="J57"/>
      <c r="M57"/>
      <c r="Y57" s="113"/>
      <c r="AB57" s="113"/>
    </row>
    <row r="58" spans="4:28">
      <c r="D58"/>
      <c r="J58"/>
      <c r="M58"/>
      <c r="Y58" s="113"/>
      <c r="AB58" s="113"/>
    </row>
    <row r="59" spans="4:28">
      <c r="D59"/>
      <c r="J59"/>
      <c r="M59"/>
      <c r="Y59" s="113"/>
      <c r="AB59" s="113"/>
    </row>
    <row r="60" spans="4:28">
      <c r="D60"/>
      <c r="J60"/>
      <c r="M60"/>
      <c r="Y60" s="113"/>
      <c r="AB60" s="113"/>
    </row>
    <row r="61" spans="4:28">
      <c r="D61"/>
      <c r="J61"/>
      <c r="M61"/>
      <c r="Y61" s="113"/>
      <c r="AB61" s="113"/>
    </row>
    <row r="62" spans="4:28">
      <c r="D62"/>
      <c r="J62"/>
      <c r="M62"/>
      <c r="Y62" s="113"/>
      <c r="AB62" s="113"/>
    </row>
    <row r="63" spans="4:28">
      <c r="D63"/>
      <c r="J63"/>
      <c r="M63"/>
      <c r="Y63" s="113"/>
      <c r="AB63" s="113"/>
    </row>
    <row r="64" spans="4:28">
      <c r="D64"/>
      <c r="J64"/>
      <c r="M64"/>
      <c r="Y64" s="113"/>
      <c r="AB64" s="113"/>
    </row>
    <row r="65" spans="4:28">
      <c r="D65"/>
      <c r="J65"/>
      <c r="M65"/>
      <c r="Y65" s="113"/>
      <c r="AB65" s="113"/>
    </row>
    <row r="66" spans="4:28">
      <c r="D66"/>
      <c r="J66"/>
      <c r="M66"/>
      <c r="Y66" s="113"/>
      <c r="AB66" s="113"/>
    </row>
    <row r="67" spans="4:28">
      <c r="D67"/>
      <c r="J67"/>
      <c r="M67"/>
      <c r="Y67" s="113"/>
      <c r="AB67" s="113"/>
    </row>
    <row r="68" spans="4:28">
      <c r="D68"/>
      <c r="J68"/>
      <c r="M68"/>
      <c r="Y68" s="113"/>
      <c r="AB68" s="113"/>
    </row>
    <row r="69" spans="4:28">
      <c r="D69"/>
      <c r="J69"/>
      <c r="M69"/>
      <c r="Y69" s="113"/>
      <c r="AB69" s="113"/>
    </row>
    <row r="70" spans="4:28">
      <c r="D70"/>
      <c r="J70"/>
      <c r="M70"/>
      <c r="Y70" s="113"/>
      <c r="AB70" s="113"/>
    </row>
    <row r="71" spans="4:28">
      <c r="D71"/>
      <c r="J71"/>
      <c r="M71"/>
      <c r="Y71" s="113"/>
      <c r="AB71" s="113"/>
    </row>
    <row r="72" spans="4:28">
      <c r="Y72" s="113"/>
      <c r="AB72" s="113"/>
    </row>
    <row r="73" spans="4:28">
      <c r="Y73" s="113"/>
      <c r="AB73" s="113"/>
    </row>
    <row r="74" spans="4:28">
      <c r="Y74" s="113"/>
      <c r="AB74" s="113"/>
    </row>
    <row r="75" spans="4:28">
      <c r="Y75" s="113"/>
      <c r="AB75" s="113"/>
    </row>
    <row r="76" spans="4:28">
      <c r="Y76" s="113"/>
      <c r="AB76" s="113"/>
    </row>
    <row r="77" spans="4:28">
      <c r="Y77" s="113"/>
      <c r="AB77" s="113"/>
    </row>
    <row r="78" spans="4:28">
      <c r="Y78" s="113"/>
      <c r="AB78" s="113"/>
    </row>
    <row r="79" spans="4:28">
      <c r="Y79" s="113"/>
      <c r="AB79" s="113"/>
    </row>
    <row r="80" spans="4:28">
      <c r="Y80" s="113"/>
      <c r="AB80" s="113"/>
    </row>
    <row r="81" spans="25:28">
      <c r="Y81" s="113"/>
      <c r="AB81" s="113"/>
    </row>
    <row r="82" spans="25:28">
      <c r="Y82" s="113"/>
      <c r="AB82" s="113"/>
    </row>
    <row r="83" spans="25:28">
      <c r="Y83" s="113"/>
      <c r="AB83" s="113"/>
    </row>
    <row r="84" spans="25:28">
      <c r="Y84" s="113"/>
      <c r="AB84" s="113"/>
    </row>
    <row r="85" spans="25:28">
      <c r="Y85" s="113"/>
      <c r="AB85" s="113"/>
    </row>
    <row r="86" spans="25:28">
      <c r="Y86" s="113"/>
      <c r="AB86" s="113"/>
    </row>
    <row r="87" spans="25:28">
      <c r="Y87" s="113"/>
      <c r="AB87" s="113"/>
    </row>
    <row r="88" spans="25:28">
      <c r="Y88" s="113"/>
      <c r="AB88" s="113"/>
    </row>
    <row r="89" spans="25:28">
      <c r="Y89" s="113"/>
      <c r="AB89" s="113"/>
    </row>
    <row r="90" spans="25:28">
      <c r="Y90" s="113"/>
      <c r="AB90" s="113"/>
    </row>
    <row r="91" spans="25:28">
      <c r="Y91" s="113"/>
      <c r="AB91" s="113"/>
    </row>
    <row r="92" spans="25:28">
      <c r="Y92" s="113"/>
      <c r="AB92" s="113"/>
    </row>
    <row r="93" spans="25:28">
      <c r="Y93" s="113"/>
      <c r="AB93" s="113"/>
    </row>
    <row r="94" spans="25:28">
      <c r="Y94" s="113"/>
      <c r="AB94" s="113"/>
    </row>
    <row r="95" spans="25:28">
      <c r="Y95" s="113"/>
      <c r="AB95" s="113"/>
    </row>
    <row r="96" spans="25:28">
      <c r="Y96" s="113"/>
      <c r="AB96" s="113"/>
    </row>
    <row r="97" spans="25:28">
      <c r="Y97" s="113"/>
      <c r="AB97" s="113"/>
    </row>
    <row r="98" spans="25:28">
      <c r="Y98" s="113"/>
      <c r="AB98" s="113"/>
    </row>
    <row r="99" spans="25:28">
      <c r="Y99" s="113"/>
      <c r="AB99" s="113"/>
    </row>
    <row r="100" spans="25:28">
      <c r="Y100" s="113"/>
      <c r="AB100" s="113"/>
    </row>
    <row r="101" spans="25:28">
      <c r="Y101" s="113"/>
      <c r="AB101" s="113"/>
    </row>
    <row r="102" spans="25:28">
      <c r="Y102" s="113"/>
      <c r="AB102" s="113"/>
    </row>
    <row r="103" spans="25:28">
      <c r="Y103" s="113"/>
      <c r="AB103" s="113"/>
    </row>
    <row r="104" spans="25:28">
      <c r="Y104" s="113"/>
      <c r="AB104" s="113"/>
    </row>
    <row r="105" spans="25:28">
      <c r="Y105" s="113"/>
      <c r="AB105" s="113"/>
    </row>
    <row r="106" spans="25:28">
      <c r="Y106" s="113"/>
      <c r="AB106" s="113"/>
    </row>
    <row r="107" spans="25:28">
      <c r="Y107" s="113"/>
      <c r="AB107" s="113"/>
    </row>
    <row r="108" spans="25:28">
      <c r="Y108" s="113"/>
      <c r="AB108" s="113"/>
    </row>
    <row r="109" spans="25:28">
      <c r="Y109" s="113"/>
      <c r="AB109" s="113"/>
    </row>
    <row r="110" spans="25:28">
      <c r="Y110" s="113"/>
      <c r="AB110" s="113"/>
    </row>
    <row r="111" spans="25:28">
      <c r="Y111" s="113"/>
      <c r="AB111" s="113"/>
    </row>
    <row r="112" spans="25:28">
      <c r="Y112" s="113"/>
      <c r="AB112" s="113"/>
    </row>
    <row r="113" spans="25:28">
      <c r="Y113" s="113"/>
      <c r="AB113" s="113"/>
    </row>
    <row r="114" spans="25:28">
      <c r="Y114" s="113"/>
      <c r="AB114" s="113"/>
    </row>
    <row r="115" spans="25:28">
      <c r="Y115" s="113"/>
      <c r="AB115" s="113"/>
    </row>
    <row r="116" spans="25:28">
      <c r="Y116" s="113"/>
      <c r="AB116" s="113"/>
    </row>
    <row r="117" spans="25:28">
      <c r="Y117" s="113"/>
      <c r="AB117" s="113"/>
    </row>
    <row r="118" spans="25:28">
      <c r="Y118" s="113"/>
      <c r="AB118" s="113"/>
    </row>
    <row r="119" spans="25:28">
      <c r="Y119" s="113"/>
      <c r="AB119" s="113"/>
    </row>
    <row r="120" spans="25:28">
      <c r="Y120" s="113"/>
      <c r="AB120" s="113"/>
    </row>
    <row r="121" spans="25:28">
      <c r="Y121" s="113"/>
      <c r="AB121" s="113"/>
    </row>
    <row r="122" spans="25:28">
      <c r="Y122" s="113"/>
      <c r="AB122" s="113"/>
    </row>
    <row r="123" spans="25:28">
      <c r="Y123" s="113"/>
      <c r="AB123" s="113"/>
    </row>
    <row r="124" spans="25:28">
      <c r="Y124" s="113"/>
      <c r="AB124" s="113"/>
    </row>
    <row r="125" spans="25:28">
      <c r="Y125" s="113"/>
      <c r="AB125" s="113"/>
    </row>
    <row r="126" spans="25:28">
      <c r="Y126" s="113"/>
      <c r="AB126" s="113"/>
    </row>
    <row r="127" spans="25:28">
      <c r="Y127" s="113"/>
      <c r="AB127" s="113"/>
    </row>
    <row r="128" spans="25:28">
      <c r="Y128" s="113"/>
      <c r="AB128" s="113"/>
    </row>
    <row r="129" spans="25:28">
      <c r="Y129" s="113"/>
      <c r="AB129" s="113"/>
    </row>
    <row r="130" spans="25:28">
      <c r="Y130" s="113"/>
      <c r="AB130" s="113"/>
    </row>
    <row r="131" spans="25:28">
      <c r="Y131" s="113"/>
      <c r="AB131" s="113"/>
    </row>
    <row r="132" spans="25:28">
      <c r="Y132" s="113"/>
      <c r="AB132" s="113"/>
    </row>
    <row r="133" spans="25:28">
      <c r="Y133" s="113"/>
      <c r="AB133" s="113"/>
    </row>
    <row r="134" spans="25:28">
      <c r="Y134" s="113"/>
      <c r="AB134" s="113"/>
    </row>
    <row r="135" spans="25:28">
      <c r="Y135" s="113"/>
      <c r="AB135" s="113"/>
    </row>
    <row r="136" spans="25:28">
      <c r="Y136" s="113"/>
      <c r="AB136" s="113"/>
    </row>
    <row r="137" spans="25:28">
      <c r="Y137" s="113"/>
      <c r="AB137" s="113"/>
    </row>
    <row r="138" spans="25:28">
      <c r="Y138" s="113"/>
      <c r="AB138" s="113"/>
    </row>
    <row r="139" spans="25:28">
      <c r="Y139" s="113"/>
      <c r="AB139" s="113"/>
    </row>
    <row r="140" spans="25:28">
      <c r="Y140" s="113"/>
      <c r="AB140" s="113"/>
    </row>
    <row r="141" spans="25:28">
      <c r="Y141" s="113"/>
      <c r="AB141" s="113"/>
    </row>
    <row r="142" spans="25:28">
      <c r="Y142" s="113"/>
      <c r="AB142" s="113"/>
    </row>
    <row r="143" spans="25:28">
      <c r="Y143" s="113"/>
      <c r="AB143" s="113"/>
    </row>
    <row r="144" spans="25:28">
      <c r="Y144" s="113"/>
      <c r="AB144" s="113"/>
    </row>
    <row r="145" spans="25:28">
      <c r="Y145" s="113"/>
      <c r="AB145" s="113"/>
    </row>
    <row r="146" spans="25:28">
      <c r="Y146" s="113"/>
      <c r="AB146" s="113"/>
    </row>
    <row r="147" spans="25:28">
      <c r="Y147" s="113"/>
      <c r="AB147" s="113"/>
    </row>
    <row r="148" spans="25:28">
      <c r="Y148" s="113"/>
      <c r="AB148" s="113"/>
    </row>
    <row r="149" spans="25:28">
      <c r="Y149" s="113"/>
      <c r="AB149" s="113"/>
    </row>
    <row r="150" spans="25:28">
      <c r="Y150" s="113"/>
      <c r="AB150" s="113"/>
    </row>
    <row r="151" spans="25:28">
      <c r="Y151" s="113"/>
      <c r="AB151" s="113"/>
    </row>
    <row r="152" spans="25:28">
      <c r="Y152" s="113"/>
      <c r="AB152" s="113"/>
    </row>
    <row r="153" spans="25:28">
      <c r="Y153" s="113"/>
      <c r="AB153" s="113"/>
    </row>
    <row r="154" spans="25:28">
      <c r="Y154" s="113"/>
      <c r="AB154" s="113"/>
    </row>
    <row r="155" spans="25:28">
      <c r="Y155" s="113"/>
      <c r="AB155" s="113"/>
    </row>
    <row r="156" spans="25:28">
      <c r="Y156" s="113"/>
      <c r="AB156" s="113"/>
    </row>
    <row r="157" spans="25:28">
      <c r="Y157" s="113"/>
      <c r="AB157" s="113"/>
    </row>
    <row r="158" spans="25:28">
      <c r="Y158" s="113"/>
      <c r="AB158" s="113"/>
    </row>
    <row r="159" spans="25:28">
      <c r="Y159" s="113"/>
      <c r="AB159" s="113"/>
    </row>
    <row r="160" spans="25:28">
      <c r="Y160" s="113"/>
      <c r="AB160" s="113"/>
    </row>
    <row r="161" spans="25:28">
      <c r="Y161" s="113"/>
      <c r="AB161" s="113"/>
    </row>
    <row r="162" spans="25:28">
      <c r="Y162" s="113"/>
      <c r="AB162" s="113"/>
    </row>
    <row r="163" spans="25:28">
      <c r="Y163" s="113"/>
      <c r="AB163" s="113"/>
    </row>
    <row r="164" spans="25:28">
      <c r="Y164" s="113"/>
      <c r="AB164" s="113"/>
    </row>
    <row r="165" spans="25:28">
      <c r="Y165" s="113"/>
      <c r="AB165" s="113"/>
    </row>
    <row r="166" spans="25:28">
      <c r="Y166" s="113"/>
      <c r="AB166" s="113"/>
    </row>
    <row r="167" spans="25:28">
      <c r="Y167" s="113"/>
      <c r="AB167" s="113"/>
    </row>
    <row r="168" spans="25:28">
      <c r="Y168" s="113"/>
      <c r="AB168" s="113"/>
    </row>
    <row r="169" spans="25:28">
      <c r="Y169" s="113"/>
      <c r="AB169" s="113"/>
    </row>
    <row r="170" spans="25:28">
      <c r="Y170" s="113"/>
      <c r="AB170" s="113"/>
    </row>
    <row r="171" spans="25:28">
      <c r="Y171" s="113"/>
      <c r="AB171" s="113"/>
    </row>
    <row r="172" spans="25:28">
      <c r="Y172" s="113"/>
      <c r="AB172" s="113"/>
    </row>
    <row r="173" spans="25:28">
      <c r="Y173" s="113"/>
      <c r="AB173" s="113"/>
    </row>
    <row r="174" spans="25:28">
      <c r="Y174" s="113"/>
      <c r="AB174" s="113"/>
    </row>
    <row r="175" spans="25:28">
      <c r="Y175" s="113"/>
      <c r="AB175" s="113"/>
    </row>
    <row r="176" spans="25:28">
      <c r="Y176" s="113"/>
      <c r="AB176" s="113"/>
    </row>
    <row r="177" spans="25:28">
      <c r="Y177" s="113"/>
      <c r="AB177" s="113"/>
    </row>
    <row r="178" spans="25:28">
      <c r="Y178" s="113"/>
      <c r="AB178" s="113"/>
    </row>
    <row r="179" spans="25:28">
      <c r="Y179" s="113"/>
      <c r="AB179" s="113"/>
    </row>
    <row r="180" spans="25:28">
      <c r="Y180" s="113"/>
      <c r="AB180" s="113"/>
    </row>
    <row r="181" spans="25:28">
      <c r="Y181" s="113"/>
      <c r="AB181" s="113"/>
    </row>
    <row r="182" spans="25:28">
      <c r="Y182" s="113"/>
      <c r="AB182" s="113"/>
    </row>
    <row r="183" spans="25:28">
      <c r="Y183" s="113"/>
      <c r="AB183" s="113"/>
    </row>
    <row r="184" spans="25:28">
      <c r="Y184" s="113"/>
      <c r="AB184" s="113"/>
    </row>
    <row r="185" spans="25:28">
      <c r="Y185" s="113"/>
      <c r="AB185" s="113"/>
    </row>
    <row r="186" spans="25:28">
      <c r="Y186" s="113"/>
      <c r="AB186" s="113"/>
    </row>
    <row r="187" spans="25:28">
      <c r="Y187" s="113"/>
      <c r="AB187" s="113"/>
    </row>
    <row r="188" spans="25:28">
      <c r="Y188" s="113"/>
      <c r="AB188" s="113"/>
    </row>
    <row r="189" spans="25:28">
      <c r="Y189" s="113"/>
      <c r="AB189" s="113"/>
    </row>
    <row r="190" spans="25:28">
      <c r="Y190" s="113"/>
      <c r="AB190" s="113"/>
    </row>
    <row r="191" spans="25:28">
      <c r="Y191" s="113"/>
      <c r="AB191" s="113"/>
    </row>
    <row r="192" spans="25:28">
      <c r="Y192" s="113"/>
      <c r="AB192" s="113"/>
    </row>
    <row r="193" spans="25:28">
      <c r="Y193" s="113"/>
      <c r="AB193" s="113"/>
    </row>
    <row r="194" spans="25:28">
      <c r="Y194" s="113"/>
      <c r="AB194" s="113"/>
    </row>
    <row r="195" spans="25:28">
      <c r="Y195" s="113"/>
      <c r="AB195" s="113"/>
    </row>
    <row r="196" spans="25:28">
      <c r="Y196" s="113"/>
      <c r="AB196" s="113"/>
    </row>
    <row r="197" spans="25:28">
      <c r="Y197" s="113"/>
      <c r="AB197" s="113"/>
    </row>
    <row r="198" spans="25:28">
      <c r="Y198" s="113"/>
      <c r="AB198" s="113"/>
    </row>
    <row r="199" spans="25:28">
      <c r="Y199" s="113"/>
      <c r="AB199" s="113"/>
    </row>
    <row r="200" spans="25:28">
      <c r="Y200" s="113"/>
      <c r="AB200" s="113"/>
    </row>
    <row r="201" spans="25:28">
      <c r="Y201" s="113"/>
      <c r="AB201" s="113"/>
    </row>
    <row r="202" spans="25:28">
      <c r="Y202" s="113"/>
      <c r="AB202" s="113"/>
    </row>
    <row r="203" spans="25:28">
      <c r="Y203" s="113"/>
      <c r="AB203" s="113"/>
    </row>
    <row r="204" spans="25:28">
      <c r="Y204" s="113"/>
      <c r="AB204" s="113"/>
    </row>
    <row r="205" spans="25:28">
      <c r="Y205" s="113"/>
      <c r="AB205" s="113"/>
    </row>
    <row r="206" spans="25:28">
      <c r="Y206" s="113"/>
      <c r="AB206" s="113"/>
    </row>
    <row r="207" spans="25:28">
      <c r="Y207" s="113"/>
      <c r="AB207" s="113"/>
    </row>
    <row r="208" spans="25:28">
      <c r="Y208" s="113"/>
      <c r="AB208" s="113"/>
    </row>
    <row r="209" spans="25:28">
      <c r="Y209" s="113"/>
      <c r="AB209" s="113"/>
    </row>
    <row r="210" spans="25:28">
      <c r="Y210" s="113"/>
      <c r="AB210" s="113"/>
    </row>
    <row r="211" spans="25:28">
      <c r="Y211" s="113"/>
      <c r="AB211" s="113"/>
    </row>
    <row r="212" spans="25:28">
      <c r="Y212" s="113"/>
      <c r="AB212" s="113"/>
    </row>
    <row r="213" spans="25:28">
      <c r="Y213" s="113"/>
      <c r="AB213" s="113"/>
    </row>
    <row r="214" spans="25:28">
      <c r="Y214" s="113"/>
      <c r="AB214" s="113"/>
    </row>
    <row r="215" spans="25:28">
      <c r="Y215" s="113"/>
      <c r="AB215" s="113"/>
    </row>
    <row r="216" spans="25:28">
      <c r="Y216" s="113"/>
      <c r="AB216" s="113"/>
    </row>
    <row r="217" spans="25:28">
      <c r="Y217" s="113"/>
      <c r="AB217" s="113"/>
    </row>
    <row r="218" spans="25:28">
      <c r="Y218" s="113"/>
      <c r="AB218" s="113"/>
    </row>
    <row r="219" spans="25:28">
      <c r="Y219" s="113"/>
      <c r="AB219" s="113"/>
    </row>
    <row r="220" spans="25:28">
      <c r="Y220" s="113"/>
      <c r="AB220" s="113"/>
    </row>
    <row r="221" spans="25:28">
      <c r="Y221" s="113"/>
      <c r="AB221" s="113"/>
    </row>
    <row r="222" spans="25:28">
      <c r="Y222" s="113"/>
      <c r="AB222" s="113"/>
    </row>
    <row r="223" spans="25:28">
      <c r="Y223" s="113"/>
      <c r="AB223" s="113"/>
    </row>
    <row r="224" spans="25:28">
      <c r="Y224" s="113"/>
      <c r="AB224" s="113"/>
    </row>
    <row r="225" spans="25:28">
      <c r="Y225" s="113"/>
      <c r="AB225" s="113"/>
    </row>
    <row r="226" spans="25:28">
      <c r="Y226" s="113"/>
      <c r="AB226" s="113"/>
    </row>
    <row r="227" spans="25:28">
      <c r="Y227" s="113"/>
      <c r="AB227" s="113"/>
    </row>
    <row r="228" spans="25:28">
      <c r="Y228" s="113"/>
      <c r="AB228" s="113"/>
    </row>
    <row r="229" spans="25:28">
      <c r="Y229" s="113"/>
      <c r="AB229" s="113"/>
    </row>
    <row r="230" spans="25:28">
      <c r="Y230" s="113"/>
      <c r="AB230" s="113"/>
    </row>
    <row r="231" spans="25:28">
      <c r="Y231" s="113"/>
      <c r="AB231" s="113"/>
    </row>
    <row r="232" spans="25:28">
      <c r="Y232" s="113"/>
      <c r="AB232" s="113"/>
    </row>
    <row r="233" spans="25:28">
      <c r="Y233" s="113"/>
      <c r="AB233" s="113"/>
    </row>
    <row r="234" spans="25:28">
      <c r="Y234" s="113"/>
      <c r="AB234" s="113"/>
    </row>
    <row r="235" spans="25:28">
      <c r="Y235" s="113"/>
      <c r="AB235" s="113"/>
    </row>
    <row r="236" spans="25:28">
      <c r="Y236" s="113"/>
      <c r="AB236" s="113"/>
    </row>
    <row r="237" spans="25:28">
      <c r="Y237" s="113"/>
      <c r="AB237" s="113"/>
    </row>
    <row r="238" spans="25:28">
      <c r="Y238" s="113"/>
      <c r="AB238" s="113"/>
    </row>
    <row r="239" spans="25:28">
      <c r="Y239" s="113"/>
      <c r="AB239" s="113"/>
    </row>
    <row r="240" spans="25:28">
      <c r="Y240" s="113"/>
      <c r="AB240" s="113"/>
    </row>
    <row r="241" spans="25:28">
      <c r="Y241" s="113"/>
      <c r="AB241" s="113"/>
    </row>
    <row r="242" spans="25:28">
      <c r="Y242" s="113"/>
      <c r="AB242" s="113"/>
    </row>
    <row r="243" spans="25:28">
      <c r="Y243" s="113"/>
      <c r="AB243" s="113"/>
    </row>
    <row r="244" spans="25:28">
      <c r="Y244" s="113"/>
      <c r="AB244" s="113"/>
    </row>
    <row r="245" spans="25:28">
      <c r="Y245" s="113"/>
      <c r="AB245" s="113"/>
    </row>
    <row r="246" spans="25:28">
      <c r="Y246" s="113"/>
      <c r="AB246" s="113"/>
    </row>
    <row r="247" spans="25:28">
      <c r="Y247" s="113"/>
      <c r="AB247" s="113"/>
    </row>
    <row r="248" spans="25:28">
      <c r="Y248" s="113"/>
      <c r="AB248" s="113"/>
    </row>
    <row r="249" spans="25:28">
      <c r="Y249" s="113"/>
      <c r="AB249" s="113"/>
    </row>
    <row r="250" spans="25:28">
      <c r="Y250" s="113"/>
      <c r="AB250" s="113"/>
    </row>
    <row r="251" spans="25:28">
      <c r="Y251" s="113"/>
      <c r="AB251" s="113"/>
    </row>
    <row r="252" spans="25:28">
      <c r="Y252" s="113"/>
      <c r="AB252" s="113"/>
    </row>
    <row r="253" spans="25:28">
      <c r="Y253" s="113"/>
      <c r="AB253" s="113"/>
    </row>
    <row r="254" spans="25:28">
      <c r="Y254" s="113"/>
      <c r="AB254" s="113"/>
    </row>
    <row r="255" spans="25:28">
      <c r="Y255" s="113"/>
      <c r="AB255" s="113"/>
    </row>
    <row r="256" spans="25:28">
      <c r="Y256" s="113"/>
      <c r="AB256" s="113"/>
    </row>
    <row r="257" spans="25:28">
      <c r="Y257" s="113"/>
      <c r="AB257" s="113"/>
    </row>
    <row r="258" spans="25:28">
      <c r="Y258" s="113"/>
      <c r="AB258" s="113"/>
    </row>
    <row r="259" spans="25:28">
      <c r="Y259" s="113"/>
      <c r="AB259" s="113"/>
    </row>
    <row r="260" spans="25:28">
      <c r="Y260" s="113"/>
      <c r="AB260" s="113"/>
    </row>
    <row r="261" spans="25:28">
      <c r="Y261" s="113"/>
      <c r="AB261" s="113"/>
    </row>
    <row r="262" spans="25:28">
      <c r="Y262" s="113"/>
      <c r="AB262" s="113"/>
    </row>
    <row r="263" spans="25:28">
      <c r="Y263" s="113"/>
      <c r="AB263" s="113"/>
    </row>
    <row r="264" spans="25:28">
      <c r="Y264" s="113"/>
      <c r="AB264" s="113"/>
    </row>
    <row r="265" spans="25:28">
      <c r="Y265" s="113"/>
      <c r="AB265" s="113"/>
    </row>
    <row r="266" spans="25:28">
      <c r="Y266" s="113"/>
      <c r="AB266" s="113"/>
    </row>
    <row r="267" spans="25:28">
      <c r="Y267" s="113"/>
      <c r="AB267" s="113"/>
    </row>
    <row r="268" spans="25:28">
      <c r="Y268" s="113"/>
      <c r="AB268" s="113"/>
    </row>
    <row r="269" spans="25:28">
      <c r="Y269" s="113"/>
      <c r="AB269" s="113"/>
    </row>
    <row r="270" spans="25:28">
      <c r="Y270" s="113"/>
      <c r="AB270" s="113"/>
    </row>
    <row r="271" spans="25:28">
      <c r="Y271" s="113"/>
      <c r="AB271" s="113"/>
    </row>
    <row r="272" spans="25:28">
      <c r="Y272" s="113"/>
      <c r="AB272" s="113"/>
    </row>
    <row r="273" spans="25:28">
      <c r="Y273" s="113"/>
      <c r="AB273" s="113"/>
    </row>
    <row r="274" spans="25:28">
      <c r="Y274" s="113"/>
      <c r="AB274" s="113"/>
    </row>
    <row r="275" spans="25:28">
      <c r="Y275" s="113"/>
      <c r="AB275" s="113"/>
    </row>
    <row r="276" spans="25:28">
      <c r="Y276" s="113"/>
      <c r="AB276" s="113"/>
    </row>
    <row r="277" spans="25:28">
      <c r="Y277" s="113"/>
      <c r="AB277" s="113"/>
    </row>
    <row r="278" spans="25:28">
      <c r="Y278" s="113"/>
      <c r="AB278" s="113"/>
    </row>
    <row r="279" spans="25:28">
      <c r="Y279" s="113"/>
      <c r="AB279" s="113"/>
    </row>
    <row r="280" spans="25:28">
      <c r="Y280" s="113"/>
      <c r="AB280" s="113"/>
    </row>
    <row r="281" spans="25:28">
      <c r="Y281" s="113"/>
      <c r="AB281" s="113"/>
    </row>
    <row r="282" spans="25:28">
      <c r="Y282" s="113"/>
      <c r="AB282" s="113"/>
    </row>
    <row r="283" spans="25:28">
      <c r="Y283" s="113"/>
      <c r="AB283" s="113"/>
    </row>
    <row r="284" spans="25:28">
      <c r="Y284" s="113"/>
      <c r="AB284" s="113"/>
    </row>
    <row r="285" spans="25:28">
      <c r="Y285" s="113"/>
      <c r="AB285" s="113"/>
    </row>
    <row r="286" spans="25:28">
      <c r="Y286" s="113"/>
      <c r="AB286" s="113"/>
    </row>
    <row r="287" spans="25:28">
      <c r="Y287" s="113"/>
      <c r="AB287" s="113"/>
    </row>
    <row r="288" spans="25:28">
      <c r="Y288" s="113"/>
      <c r="AB288" s="113"/>
    </row>
    <row r="289" spans="25:28">
      <c r="Y289" s="113"/>
      <c r="AB289" s="113"/>
    </row>
    <row r="290" spans="25:28">
      <c r="Y290" s="113"/>
      <c r="AB290" s="113"/>
    </row>
    <row r="291" spans="25:28">
      <c r="Y291" s="113"/>
      <c r="AB291" s="113"/>
    </row>
    <row r="292" spans="25:28">
      <c r="Y292" s="113"/>
      <c r="AB292" s="113"/>
    </row>
    <row r="293" spans="25:28">
      <c r="Y293" s="113"/>
      <c r="AB293" s="113"/>
    </row>
    <row r="294" spans="25:28">
      <c r="Y294" s="113"/>
      <c r="AB294" s="113"/>
    </row>
    <row r="295" spans="25:28">
      <c r="Y295" s="113"/>
      <c r="AB295" s="113"/>
    </row>
    <row r="296" spans="25:28">
      <c r="Y296" s="113"/>
      <c r="AB296" s="113"/>
    </row>
    <row r="297" spans="25:28">
      <c r="Y297" s="113"/>
      <c r="AB297" s="113"/>
    </row>
    <row r="298" spans="25:28">
      <c r="Y298" s="113"/>
      <c r="AB298" s="113"/>
    </row>
    <row r="299" spans="25:28">
      <c r="Y299" s="113"/>
      <c r="AB299" s="113"/>
    </row>
    <row r="300" spans="25:28">
      <c r="Y300" s="113"/>
      <c r="AB300" s="113"/>
    </row>
    <row r="301" spans="25:28">
      <c r="Y301" s="113"/>
      <c r="AB301" s="113"/>
    </row>
    <row r="302" spans="25:28">
      <c r="Y302" s="113"/>
      <c r="AB302" s="113"/>
    </row>
    <row r="303" spans="25:28">
      <c r="Y303" s="113"/>
      <c r="AB303" s="113"/>
    </row>
    <row r="304" spans="25:28">
      <c r="Y304" s="113"/>
      <c r="AB304" s="113"/>
    </row>
    <row r="305" spans="25:28">
      <c r="Y305" s="113"/>
      <c r="AB305" s="113"/>
    </row>
    <row r="306" spans="25:28">
      <c r="Y306" s="113"/>
      <c r="AB306" s="113"/>
    </row>
    <row r="307" spans="25:28">
      <c r="Y307" s="113"/>
      <c r="AB307" s="113"/>
    </row>
    <row r="308" spans="25:28">
      <c r="Y308" s="113"/>
      <c r="AB308" s="113"/>
    </row>
    <row r="309" spans="25:28">
      <c r="Y309" s="113"/>
      <c r="AB309" s="113"/>
    </row>
    <row r="310" spans="25:28">
      <c r="Y310" s="113"/>
      <c r="AB310" s="113"/>
    </row>
    <row r="311" spans="25:28">
      <c r="Y311" s="113"/>
      <c r="AB311" s="113"/>
    </row>
    <row r="312" spans="25:28">
      <c r="Y312" s="113"/>
      <c r="AB312" s="113"/>
    </row>
    <row r="313" spans="25:28">
      <c r="Y313" s="113"/>
      <c r="AB313" s="113"/>
    </row>
    <row r="314" spans="25:28">
      <c r="Y314" s="113"/>
      <c r="AB314" s="113"/>
    </row>
    <row r="315" spans="25:28">
      <c r="Y315" s="113"/>
      <c r="AB315" s="113"/>
    </row>
    <row r="316" spans="25:28">
      <c r="Y316" s="113"/>
      <c r="AB316" s="113"/>
    </row>
    <row r="317" spans="25:28">
      <c r="Y317" s="113"/>
      <c r="AB317" s="113"/>
    </row>
    <row r="318" spans="25:28">
      <c r="Y318" s="113"/>
      <c r="AB318" s="113"/>
    </row>
    <row r="319" spans="25:28">
      <c r="Y319" s="113"/>
      <c r="AB319" s="113"/>
    </row>
    <row r="320" spans="25:28">
      <c r="Y320" s="113"/>
      <c r="AB320" s="113"/>
    </row>
    <row r="321" spans="25:28">
      <c r="Y321" s="113"/>
      <c r="AB321" s="113"/>
    </row>
    <row r="322" spans="25:28">
      <c r="Y322" s="113"/>
      <c r="AB322" s="113"/>
    </row>
    <row r="323" spans="25:28">
      <c r="Y323" s="113"/>
      <c r="AB323" s="113"/>
    </row>
    <row r="324" spans="25:28">
      <c r="Y324" s="113"/>
      <c r="AB324" s="113"/>
    </row>
    <row r="325" spans="25:28">
      <c r="Y325" s="113"/>
      <c r="AB325" s="113"/>
    </row>
    <row r="326" spans="25:28">
      <c r="Y326" s="113"/>
      <c r="AB326" s="113"/>
    </row>
    <row r="327" spans="25:28">
      <c r="Y327" s="113"/>
      <c r="AB327" s="113"/>
    </row>
    <row r="328" spans="25:28">
      <c r="Y328" s="113"/>
      <c r="AB328" s="113"/>
    </row>
    <row r="329" spans="25:28">
      <c r="Y329" s="113"/>
      <c r="AB329" s="113"/>
    </row>
    <row r="330" spans="25:28">
      <c r="Y330" s="113"/>
      <c r="AB330" s="113"/>
    </row>
    <row r="331" spans="25:28">
      <c r="Y331" s="113"/>
      <c r="AB331" s="113"/>
    </row>
    <row r="332" spans="25:28">
      <c r="Y332" s="113"/>
      <c r="AB332" s="113"/>
    </row>
    <row r="333" spans="25:28">
      <c r="Y333" s="113"/>
      <c r="AB333" s="113"/>
    </row>
    <row r="334" spans="25:28">
      <c r="Y334" s="113"/>
      <c r="AB334" s="113"/>
    </row>
    <row r="335" spans="25:28">
      <c r="Y335" s="113"/>
      <c r="AB335" s="113"/>
    </row>
    <row r="336" spans="25:28">
      <c r="Y336" s="113"/>
      <c r="AB336" s="113"/>
    </row>
    <row r="337" spans="25:28">
      <c r="Y337" s="113"/>
      <c r="AB337" s="113"/>
    </row>
    <row r="338" spans="25:28">
      <c r="Y338" s="113"/>
      <c r="AB338" s="113"/>
    </row>
    <row r="339" spans="25:28">
      <c r="Y339" s="113"/>
      <c r="AB339" s="113"/>
    </row>
    <row r="340" spans="25:28">
      <c r="Y340" s="113"/>
      <c r="AB340" s="113"/>
    </row>
    <row r="341" spans="25:28">
      <c r="Y341" s="113"/>
      <c r="AB341" s="113"/>
    </row>
    <row r="342" spans="25:28">
      <c r="Y342" s="113"/>
      <c r="AB342" s="113"/>
    </row>
    <row r="343" spans="25:28">
      <c r="Y343" s="113"/>
      <c r="AB343" s="113"/>
    </row>
    <row r="344" spans="25:28">
      <c r="Y344" s="113"/>
      <c r="AB344" s="113"/>
    </row>
    <row r="345" spans="25:28">
      <c r="Y345" s="113"/>
      <c r="AB345" s="113"/>
    </row>
    <row r="346" spans="25:28">
      <c r="Y346" s="113"/>
      <c r="AB346" s="113"/>
    </row>
    <row r="347" spans="25:28">
      <c r="Y347" s="113"/>
      <c r="AB347" s="113"/>
    </row>
    <row r="348" spans="25:28">
      <c r="Y348" s="113"/>
      <c r="AB348" s="113"/>
    </row>
    <row r="349" spans="25:28">
      <c r="Y349" s="113"/>
      <c r="AB349" s="113"/>
    </row>
    <row r="350" spans="25:28">
      <c r="Y350" s="113"/>
      <c r="AB350" s="113"/>
    </row>
    <row r="351" spans="25:28">
      <c r="Y351" s="113"/>
      <c r="AB351" s="113"/>
    </row>
    <row r="352" spans="25:28">
      <c r="Y352" s="113"/>
      <c r="AB352" s="113"/>
    </row>
    <row r="353" spans="25:28">
      <c r="Y353" s="113"/>
      <c r="AB353" s="113"/>
    </row>
    <row r="354" spans="25:28">
      <c r="Y354" s="113"/>
      <c r="AB354" s="113"/>
    </row>
    <row r="355" spans="25:28">
      <c r="Y355" s="113"/>
      <c r="AB355" s="113"/>
    </row>
    <row r="356" spans="25:28">
      <c r="Y356" s="113"/>
      <c r="AB356" s="113"/>
    </row>
    <row r="357" spans="25:28">
      <c r="Y357" s="113"/>
      <c r="AB357" s="113"/>
    </row>
    <row r="358" spans="25:28">
      <c r="Y358" s="113"/>
      <c r="AB358" s="113"/>
    </row>
    <row r="359" spans="25:28">
      <c r="Y359" s="113"/>
      <c r="AB359" s="113"/>
    </row>
    <row r="360" spans="25:28">
      <c r="Y360" s="113"/>
      <c r="AB360" s="113"/>
    </row>
    <row r="361" spans="25:28">
      <c r="Y361" s="113"/>
      <c r="AB361" s="113"/>
    </row>
    <row r="362" spans="25:28">
      <c r="Y362" s="113"/>
      <c r="AB362" s="113"/>
    </row>
    <row r="363" spans="25:28">
      <c r="Y363" s="113"/>
      <c r="AB363" s="113"/>
    </row>
    <row r="364" spans="25:28">
      <c r="Y364" s="113"/>
      <c r="AB364" s="113"/>
    </row>
    <row r="365" spans="25:28">
      <c r="Y365" s="113"/>
      <c r="AB365" s="113"/>
    </row>
    <row r="366" spans="25:28">
      <c r="Y366" s="113"/>
      <c r="AB366" s="113"/>
    </row>
    <row r="367" spans="25:28">
      <c r="Y367" s="113"/>
      <c r="AB367" s="113"/>
    </row>
    <row r="368" spans="25:28">
      <c r="Y368" s="113"/>
      <c r="AB368" s="113"/>
    </row>
    <row r="369" spans="25:28">
      <c r="Y369" s="113"/>
      <c r="AB369" s="113"/>
    </row>
    <row r="370" spans="25:28">
      <c r="Y370" s="113"/>
      <c r="AB370" s="113"/>
    </row>
    <row r="371" spans="25:28">
      <c r="Y371" s="113"/>
      <c r="AB371" s="113"/>
    </row>
    <row r="372" spans="25:28">
      <c r="Y372" s="113"/>
      <c r="AB372" s="113"/>
    </row>
    <row r="373" spans="25:28">
      <c r="Y373" s="113"/>
      <c r="AB373" s="113"/>
    </row>
    <row r="374" spans="25:28">
      <c r="Y374" s="113"/>
      <c r="AB374" s="113"/>
    </row>
    <row r="375" spans="25:28">
      <c r="Y375" s="113"/>
      <c r="AB375" s="113"/>
    </row>
    <row r="376" spans="25:28">
      <c r="Y376" s="113"/>
      <c r="AB376" s="113"/>
    </row>
    <row r="377" spans="25:28">
      <c r="Y377" s="113"/>
      <c r="AB377" s="113"/>
    </row>
    <row r="378" spans="25:28">
      <c r="Y378" s="113"/>
      <c r="AB378" s="113"/>
    </row>
    <row r="379" spans="25:28">
      <c r="Y379" s="113"/>
      <c r="AB379" s="113"/>
    </row>
    <row r="380" spans="25:28">
      <c r="AB380" s="113"/>
    </row>
    <row r="381" spans="25:28">
      <c r="AB381" s="113"/>
    </row>
    <row r="382" spans="25:28">
      <c r="AB382" s="113"/>
    </row>
    <row r="383" spans="25:28">
      <c r="AB383" s="113"/>
    </row>
    <row r="384" spans="25:28">
      <c r="AB384" s="113"/>
    </row>
    <row r="385" spans="28:28">
      <c r="AB385" s="113"/>
    </row>
    <row r="386" spans="28:28">
      <c r="AB386" s="113"/>
    </row>
    <row r="387" spans="28:28">
      <c r="AB387" s="113"/>
    </row>
    <row r="388" spans="28:28">
      <c r="AB388" s="113"/>
    </row>
    <row r="389" spans="28:28">
      <c r="AB389" s="113"/>
    </row>
    <row r="390" spans="28:28">
      <c r="AB390" s="113"/>
    </row>
    <row r="391" spans="28:28">
      <c r="AB391" s="113"/>
    </row>
    <row r="392" spans="28:28">
      <c r="AB392" s="113"/>
    </row>
    <row r="393" spans="28:28">
      <c r="AB393" s="113"/>
    </row>
    <row r="394" spans="28:28">
      <c r="AB394" s="113"/>
    </row>
    <row r="395" spans="28:28">
      <c r="AB395" s="113"/>
    </row>
    <row r="396" spans="28:28">
      <c r="AB396" s="113"/>
    </row>
    <row r="397" spans="28:28">
      <c r="AB397" s="113"/>
    </row>
    <row r="398" spans="28:28">
      <c r="AB398" s="113"/>
    </row>
    <row r="399" spans="28:28">
      <c r="AB399" s="113"/>
    </row>
    <row r="400" spans="28:28">
      <c r="AB400" s="113"/>
    </row>
    <row r="401" spans="28:28">
      <c r="AB401" s="113"/>
    </row>
    <row r="402" spans="28:28">
      <c r="AB402" s="113"/>
    </row>
    <row r="403" spans="28:28">
      <c r="AB403" s="113"/>
    </row>
    <row r="404" spans="28:28">
      <c r="AB404" s="113"/>
    </row>
    <row r="405" spans="28:28">
      <c r="AB405" s="113"/>
    </row>
    <row r="406" spans="28:28">
      <c r="AB406" s="113"/>
    </row>
    <row r="407" spans="28:28">
      <c r="AB407" s="113"/>
    </row>
    <row r="408" spans="28:28">
      <c r="AB408" s="113"/>
    </row>
    <row r="409" spans="28:28">
      <c r="AB409" s="113"/>
    </row>
    <row r="410" spans="28:28">
      <c r="AB410" s="113"/>
    </row>
    <row r="411" spans="28:28">
      <c r="AB411" s="113"/>
    </row>
    <row r="412" spans="28:28">
      <c r="AB412" s="113"/>
    </row>
    <row r="413" spans="28:28">
      <c r="AB413" s="113"/>
    </row>
    <row r="414" spans="28:28">
      <c r="AB414" s="113"/>
    </row>
    <row r="415" spans="28:28">
      <c r="AB415" s="113"/>
    </row>
    <row r="416" spans="28:28">
      <c r="AB416" s="113"/>
    </row>
    <row r="417" spans="28:28">
      <c r="AB417" s="113"/>
    </row>
    <row r="418" spans="28:28">
      <c r="AB418" s="113"/>
    </row>
    <row r="419" spans="28:28">
      <c r="AB419" s="113"/>
    </row>
    <row r="420" spans="28:28">
      <c r="AB420" s="113"/>
    </row>
    <row r="421" spans="28:28">
      <c r="AB421" s="113"/>
    </row>
    <row r="422" spans="28:28">
      <c r="AB422" s="113"/>
    </row>
    <row r="423" spans="28:28">
      <c r="AB423" s="113"/>
    </row>
    <row r="424" spans="28:28">
      <c r="AB424" s="113"/>
    </row>
    <row r="425" spans="28:28">
      <c r="AB425" s="113"/>
    </row>
    <row r="426" spans="28:28">
      <c r="AB426" s="113"/>
    </row>
    <row r="427" spans="28:28">
      <c r="AB427" s="113"/>
    </row>
    <row r="428" spans="28:28">
      <c r="AB428" s="113"/>
    </row>
    <row r="429" spans="28:28">
      <c r="AB429" s="113"/>
    </row>
    <row r="430" spans="28:28">
      <c r="AB430" s="113"/>
    </row>
    <row r="431" spans="28:28">
      <c r="AB431" s="113"/>
    </row>
    <row r="432" spans="28:28">
      <c r="AB432" s="113"/>
    </row>
    <row r="433" spans="28:28">
      <c r="AB433" s="113"/>
    </row>
    <row r="434" spans="28:28">
      <c r="AB434" s="113"/>
    </row>
    <row r="435" spans="28:28">
      <c r="AB435" s="113"/>
    </row>
    <row r="436" spans="28:28">
      <c r="AB436" s="113"/>
    </row>
    <row r="437" spans="28:28">
      <c r="AB437" s="113"/>
    </row>
    <row r="438" spans="28:28">
      <c r="AB438" s="113"/>
    </row>
    <row r="439" spans="28:28">
      <c r="AB439" s="113"/>
    </row>
    <row r="440" spans="28:28">
      <c r="AB440" s="113"/>
    </row>
    <row r="441" spans="28:28">
      <c r="AB441" s="113"/>
    </row>
    <row r="442" spans="28:28">
      <c r="AB442" s="113"/>
    </row>
    <row r="443" spans="28:28">
      <c r="AB443" s="113"/>
    </row>
    <row r="444" spans="28:28">
      <c r="AB444" s="113"/>
    </row>
    <row r="445" spans="28:28">
      <c r="AB445" s="113"/>
    </row>
    <row r="446" spans="28:28">
      <c r="AB446" s="113"/>
    </row>
    <row r="447" spans="28:28">
      <c r="AB447" s="113"/>
    </row>
    <row r="448" spans="28:28">
      <c r="AB448" s="113"/>
    </row>
    <row r="449" spans="28:28">
      <c r="AB449" s="113"/>
    </row>
    <row r="450" spans="28:28">
      <c r="AB450" s="113"/>
    </row>
    <row r="451" spans="28:28">
      <c r="AB451" s="113"/>
    </row>
    <row r="452" spans="28:28">
      <c r="AB452" s="113"/>
    </row>
    <row r="453" spans="28:28">
      <c r="AB453" s="113"/>
    </row>
    <row r="454" spans="28:28">
      <c r="AB454" s="113"/>
    </row>
    <row r="455" spans="28:28">
      <c r="AB455" s="113"/>
    </row>
    <row r="456" spans="28:28">
      <c r="AB456" s="113"/>
    </row>
    <row r="457" spans="28:28">
      <c r="AB457" s="113"/>
    </row>
    <row r="458" spans="28:28">
      <c r="AB458" s="113"/>
    </row>
    <row r="459" spans="28:28">
      <c r="AB459" s="113"/>
    </row>
    <row r="460" spans="28:28">
      <c r="AB460" s="113"/>
    </row>
    <row r="461" spans="28:28">
      <c r="AB461" s="113"/>
    </row>
    <row r="462" spans="28:28">
      <c r="AB462" s="113"/>
    </row>
    <row r="463" spans="28:28">
      <c r="AB463" s="113"/>
    </row>
    <row r="464" spans="28:28">
      <c r="AB464" s="113"/>
    </row>
    <row r="465" spans="28:28">
      <c r="AB465" s="113"/>
    </row>
    <row r="466" spans="28:28">
      <c r="AB466" s="113"/>
    </row>
    <row r="467" spans="28:28">
      <c r="AB467" s="113"/>
    </row>
    <row r="468" spans="28:28">
      <c r="AB468" s="113"/>
    </row>
    <row r="469" spans="28:28">
      <c r="AB469" s="113"/>
    </row>
    <row r="470" spans="28:28">
      <c r="AB470" s="113"/>
    </row>
    <row r="471" spans="28:28">
      <c r="AB471" s="113"/>
    </row>
    <row r="472" spans="28:28">
      <c r="AB472" s="113"/>
    </row>
    <row r="473" spans="28:28">
      <c r="AB473" s="113"/>
    </row>
    <row r="474" spans="28:28">
      <c r="AB474" s="113"/>
    </row>
    <row r="475" spans="28:28">
      <c r="AB475" s="113"/>
    </row>
    <row r="476" spans="28:28">
      <c r="AB476" s="113"/>
    </row>
    <row r="477" spans="28:28">
      <c r="AB477" s="113"/>
    </row>
    <row r="478" spans="28:28">
      <c r="AB478" s="113"/>
    </row>
    <row r="479" spans="28:28">
      <c r="AB479" s="113"/>
    </row>
    <row r="480" spans="28:28">
      <c r="AB480" s="113"/>
    </row>
    <row r="481" spans="28:28">
      <c r="AB481" s="113"/>
    </row>
    <row r="482" spans="28:28">
      <c r="AB482" s="113"/>
    </row>
    <row r="483" spans="28:28">
      <c r="AB483" s="113"/>
    </row>
    <row r="484" spans="28:28">
      <c r="AB484" s="113"/>
    </row>
    <row r="485" spans="28:28">
      <c r="AB485" s="113"/>
    </row>
    <row r="486" spans="28:28">
      <c r="AB486" s="113"/>
    </row>
    <row r="487" spans="28:28">
      <c r="AB487" s="113"/>
    </row>
    <row r="488" spans="28:28">
      <c r="AB488" s="113"/>
    </row>
    <row r="489" spans="28:28">
      <c r="AB489" s="113"/>
    </row>
    <row r="490" spans="28:28">
      <c r="AB490" s="113"/>
    </row>
    <row r="491" spans="28:28">
      <c r="AB491" s="113"/>
    </row>
    <row r="492" spans="28:28">
      <c r="AB492" s="113"/>
    </row>
    <row r="493" spans="28:28">
      <c r="AB493" s="113"/>
    </row>
    <row r="494" spans="28:28">
      <c r="AB494" s="113"/>
    </row>
    <row r="495" spans="28:28">
      <c r="AB495" s="113"/>
    </row>
    <row r="496" spans="28:28">
      <c r="AB496" s="113"/>
    </row>
    <row r="497" spans="28:28">
      <c r="AB497" s="113"/>
    </row>
    <row r="498" spans="28:28">
      <c r="AB498" s="113"/>
    </row>
    <row r="499" spans="28:28">
      <c r="AB499" s="113"/>
    </row>
    <row r="500" spans="28:28">
      <c r="AB500" s="113"/>
    </row>
    <row r="501" spans="28:28">
      <c r="AB501" s="113"/>
    </row>
    <row r="502" spans="28:28">
      <c r="AB502" s="113"/>
    </row>
    <row r="503" spans="28:28">
      <c r="AB503" s="113"/>
    </row>
    <row r="504" spans="28:28">
      <c r="AB504" s="113"/>
    </row>
    <row r="505" spans="28:28">
      <c r="AB505" s="113"/>
    </row>
    <row r="506" spans="28:28">
      <c r="AB506" s="113"/>
    </row>
    <row r="507" spans="28:28">
      <c r="AB507" s="113"/>
    </row>
    <row r="508" spans="28:28">
      <c r="AB508" s="113"/>
    </row>
    <row r="509" spans="28:28">
      <c r="AB509" s="113"/>
    </row>
    <row r="510" spans="28:28">
      <c r="AB510" s="113"/>
    </row>
    <row r="511" spans="28:28">
      <c r="AB511" s="113"/>
    </row>
    <row r="512" spans="28:28">
      <c r="AB512" s="113"/>
    </row>
    <row r="513" spans="28:28">
      <c r="AB513" s="113"/>
    </row>
    <row r="514" spans="28:28">
      <c r="AB514" s="113"/>
    </row>
    <row r="515" spans="28:28">
      <c r="AB515" s="113"/>
    </row>
    <row r="516" spans="28:28">
      <c r="AB516" s="113"/>
    </row>
    <row r="517" spans="28:28">
      <c r="AB517" s="113"/>
    </row>
    <row r="518" spans="28:28">
      <c r="AB518" s="113"/>
    </row>
    <row r="519" spans="28:28">
      <c r="AB519" s="113"/>
    </row>
    <row r="520" spans="28:28">
      <c r="AB520" s="113"/>
    </row>
    <row r="521" spans="28:28">
      <c r="AB521" s="113"/>
    </row>
    <row r="522" spans="28:28">
      <c r="AB522" s="113"/>
    </row>
    <row r="523" spans="28:28">
      <c r="AB523" s="113"/>
    </row>
    <row r="524" spans="28:28">
      <c r="AB524" s="113"/>
    </row>
    <row r="525" spans="28:28">
      <c r="AB525" s="113"/>
    </row>
    <row r="526" spans="28:28">
      <c r="AB526" s="113"/>
    </row>
    <row r="527" spans="28:28">
      <c r="AB527" s="113"/>
    </row>
    <row r="528" spans="28:28">
      <c r="AB528" s="113"/>
    </row>
    <row r="529" spans="28:28">
      <c r="AB529" s="113"/>
    </row>
    <row r="530" spans="28:28">
      <c r="AB530" s="113"/>
    </row>
    <row r="531" spans="28:28">
      <c r="AB531" s="113"/>
    </row>
    <row r="532" spans="28:28">
      <c r="AB532" s="113"/>
    </row>
    <row r="533" spans="28:28">
      <c r="AB533" s="113"/>
    </row>
    <row r="534" spans="28:28">
      <c r="AB534" s="113"/>
    </row>
    <row r="535" spans="28:28">
      <c r="AB535" s="113"/>
    </row>
    <row r="536" spans="28:28">
      <c r="AB536" s="113"/>
    </row>
    <row r="537" spans="28:28">
      <c r="AB537" s="113"/>
    </row>
    <row r="538" spans="28:28">
      <c r="AB538" s="113"/>
    </row>
    <row r="539" spans="28:28">
      <c r="AB539" s="113"/>
    </row>
    <row r="540" spans="28:28">
      <c r="AB540" s="113"/>
    </row>
    <row r="541" spans="28:28">
      <c r="AB541" s="113"/>
    </row>
    <row r="542" spans="28:28">
      <c r="AB542" s="113"/>
    </row>
    <row r="543" spans="28:28">
      <c r="AB543" s="113"/>
    </row>
    <row r="544" spans="28:28">
      <c r="AB544" s="113"/>
    </row>
    <row r="545" spans="28:28">
      <c r="AB545" s="113"/>
    </row>
    <row r="546" spans="28:28">
      <c r="AB546" s="113"/>
    </row>
    <row r="547" spans="28:28">
      <c r="AB547" s="113"/>
    </row>
    <row r="548" spans="28:28">
      <c r="AB548" s="113"/>
    </row>
    <row r="549" spans="28:28">
      <c r="AB549" s="113"/>
    </row>
    <row r="550" spans="28:28">
      <c r="AB550" s="113"/>
    </row>
    <row r="551" spans="28:28">
      <c r="AB551" s="113"/>
    </row>
    <row r="552" spans="28:28">
      <c r="AB552" s="113"/>
    </row>
    <row r="553" spans="28:28">
      <c r="AB553" s="113"/>
    </row>
    <row r="554" spans="28:28">
      <c r="AB554" s="113"/>
    </row>
    <row r="555" spans="28:28">
      <c r="AB555" s="113"/>
    </row>
    <row r="556" spans="28:28">
      <c r="AB556" s="113"/>
    </row>
    <row r="557" spans="28:28">
      <c r="AB557" s="113"/>
    </row>
    <row r="558" spans="28:28">
      <c r="AB558" s="113"/>
    </row>
    <row r="559" spans="28:28">
      <c r="AB559" s="113"/>
    </row>
    <row r="560" spans="28:28">
      <c r="AB560" s="113"/>
    </row>
    <row r="561" spans="28:28">
      <c r="AB561" s="113"/>
    </row>
    <row r="562" spans="28:28">
      <c r="AB562" s="113"/>
    </row>
    <row r="563" spans="28:28">
      <c r="AB563" s="113"/>
    </row>
    <row r="564" spans="28:28">
      <c r="AB564" s="113"/>
    </row>
    <row r="565" spans="28:28">
      <c r="AB565" s="113"/>
    </row>
    <row r="566" spans="28:28">
      <c r="AB566" s="113"/>
    </row>
    <row r="567" spans="28:28">
      <c r="AB567" s="113"/>
    </row>
    <row r="568" spans="28:28">
      <c r="AB568" s="113"/>
    </row>
    <row r="569" spans="28:28">
      <c r="AB569" s="113"/>
    </row>
    <row r="570" spans="28:28">
      <c r="AB570" s="113"/>
    </row>
    <row r="571" spans="28:28">
      <c r="AB571" s="113"/>
    </row>
    <row r="572" spans="28:28">
      <c r="AB572" s="113"/>
    </row>
    <row r="573" spans="28:28">
      <c r="AB573" s="113"/>
    </row>
    <row r="574" spans="28:28">
      <c r="AB574" s="113"/>
    </row>
    <row r="575" spans="28:28">
      <c r="AB575" s="113"/>
    </row>
    <row r="576" spans="28:28">
      <c r="AB576" s="113"/>
    </row>
    <row r="577" spans="28:28">
      <c r="AB577" s="113"/>
    </row>
    <row r="578" spans="28:28">
      <c r="AB578" s="113"/>
    </row>
    <row r="579" spans="28:28">
      <c r="AB579" s="113"/>
    </row>
    <row r="580" spans="28:28">
      <c r="AB580" s="113"/>
    </row>
    <row r="581" spans="28:28">
      <c r="AB581" s="113"/>
    </row>
    <row r="582" spans="28:28">
      <c r="AB582" s="113"/>
    </row>
    <row r="583" spans="28:28">
      <c r="AB583" s="113"/>
    </row>
    <row r="584" spans="28:28">
      <c r="AB584" s="113"/>
    </row>
    <row r="585" spans="28:28">
      <c r="AB585" s="113"/>
    </row>
    <row r="586" spans="28:28">
      <c r="AB586" s="113"/>
    </row>
    <row r="587" spans="28:28">
      <c r="AB587" s="113"/>
    </row>
    <row r="588" spans="28:28">
      <c r="AB588" s="113"/>
    </row>
    <row r="589" spans="28:28">
      <c r="AB589" s="113"/>
    </row>
    <row r="590" spans="28:28">
      <c r="AB590" s="113"/>
    </row>
    <row r="591" spans="28:28">
      <c r="AB591" s="113"/>
    </row>
    <row r="592" spans="28:28">
      <c r="AB592" s="113"/>
    </row>
    <row r="593" spans="28:28">
      <c r="AB593" s="113"/>
    </row>
    <row r="594" spans="28:28">
      <c r="AB594" s="113"/>
    </row>
    <row r="595" spans="28:28">
      <c r="AB595" s="113"/>
    </row>
    <row r="596" spans="28:28">
      <c r="AB596" s="113"/>
    </row>
    <row r="597" spans="28:28">
      <c r="AB597" s="113"/>
    </row>
    <row r="598" spans="28:28">
      <c r="AB598" s="113"/>
    </row>
    <row r="599" spans="28:28">
      <c r="AB599" s="113"/>
    </row>
    <row r="600" spans="28:28">
      <c r="AB600" s="113"/>
    </row>
    <row r="601" spans="28:28">
      <c r="AB601" s="113"/>
    </row>
    <row r="602" spans="28:28">
      <c r="AB602" s="113"/>
    </row>
    <row r="603" spans="28:28">
      <c r="AB603" s="113"/>
    </row>
    <row r="604" spans="28:28">
      <c r="AB604" s="113"/>
    </row>
    <row r="605" spans="28:28">
      <c r="AB605" s="113"/>
    </row>
    <row r="606" spans="28:28">
      <c r="AB606" s="113"/>
    </row>
    <row r="607" spans="28:28">
      <c r="AB607" s="113"/>
    </row>
    <row r="608" spans="28:28">
      <c r="AB608" s="113"/>
    </row>
    <row r="609" spans="28:28">
      <c r="AB609" s="113"/>
    </row>
    <row r="610" spans="28:28">
      <c r="AB610" s="113"/>
    </row>
    <row r="611" spans="28:28">
      <c r="AB611" s="113"/>
    </row>
    <row r="612" spans="28:28">
      <c r="AB612" s="113"/>
    </row>
    <row r="613" spans="28:28">
      <c r="AB613" s="113"/>
    </row>
    <row r="614" spans="28:28">
      <c r="AB614" s="113"/>
    </row>
    <row r="615" spans="28:28">
      <c r="AB615" s="113"/>
    </row>
    <row r="616" spans="28:28">
      <c r="AB616" s="113"/>
    </row>
    <row r="617" spans="28:28">
      <c r="AB617" s="113"/>
    </row>
    <row r="618" spans="28:28">
      <c r="AB618" s="113"/>
    </row>
    <row r="619" spans="28:28">
      <c r="AB619" s="113"/>
    </row>
    <row r="620" spans="28:28">
      <c r="AB620" s="113"/>
    </row>
    <row r="621" spans="28:28">
      <c r="AB621" s="113"/>
    </row>
    <row r="622" spans="28:28">
      <c r="AB622" s="113"/>
    </row>
    <row r="623" spans="28:28">
      <c r="AB623" s="113"/>
    </row>
    <row r="624" spans="28:28">
      <c r="AB624" s="113"/>
    </row>
    <row r="625" spans="28:28">
      <c r="AB625" s="113"/>
    </row>
    <row r="626" spans="28:28">
      <c r="AB626" s="113"/>
    </row>
    <row r="627" spans="28:28">
      <c r="AB627" s="113"/>
    </row>
    <row r="628" spans="28:28">
      <c r="AB628" s="113"/>
    </row>
    <row r="629" spans="28:28">
      <c r="AB629" s="113"/>
    </row>
    <row r="630" spans="28:28">
      <c r="AB630" s="113"/>
    </row>
    <row r="631" spans="28:28">
      <c r="AB631" s="113"/>
    </row>
    <row r="632" spans="28:28">
      <c r="AB632" s="113"/>
    </row>
    <row r="633" spans="28:28">
      <c r="AB633" s="113"/>
    </row>
    <row r="634" spans="28:28">
      <c r="AB634" s="113"/>
    </row>
    <row r="635" spans="28:28">
      <c r="AB635" s="113"/>
    </row>
    <row r="636" spans="28:28">
      <c r="AB636" s="113"/>
    </row>
    <row r="637" spans="28:28">
      <c r="AB637" s="113"/>
    </row>
    <row r="638" spans="28:28">
      <c r="AB638" s="113"/>
    </row>
    <row r="639" spans="28:28">
      <c r="AB639" s="113"/>
    </row>
    <row r="640" spans="28:28">
      <c r="AB640" s="113"/>
    </row>
    <row r="641" spans="28:28">
      <c r="AB641" s="113"/>
    </row>
    <row r="642" spans="28:28">
      <c r="AB642" s="113"/>
    </row>
    <row r="643" spans="28:28">
      <c r="AB643" s="113"/>
    </row>
    <row r="644" spans="28:28">
      <c r="AB644" s="113"/>
    </row>
    <row r="645" spans="28:28">
      <c r="AB645" s="113"/>
    </row>
    <row r="646" spans="28:28">
      <c r="AB646" s="113"/>
    </row>
    <row r="647" spans="28:28">
      <c r="AB647" s="113"/>
    </row>
    <row r="648" spans="28:28">
      <c r="AB648" s="113"/>
    </row>
    <row r="649" spans="28:28">
      <c r="AB649" s="113"/>
    </row>
    <row r="650" spans="28:28">
      <c r="AB650" s="113"/>
    </row>
    <row r="651" spans="28:28">
      <c r="AB651" s="113"/>
    </row>
    <row r="652" spans="28:28">
      <c r="AB652" s="113"/>
    </row>
    <row r="653" spans="28:28">
      <c r="AB653" s="113"/>
    </row>
    <row r="654" spans="28:28">
      <c r="AB654" s="113"/>
    </row>
    <row r="655" spans="28:28">
      <c r="AB655" s="113"/>
    </row>
    <row r="656" spans="28:28">
      <c r="AB656" s="113"/>
    </row>
    <row r="657" spans="28:28">
      <c r="AB657" s="113"/>
    </row>
    <row r="658" spans="28:28">
      <c r="AB658" s="113"/>
    </row>
    <row r="659" spans="28:28">
      <c r="AB659" s="113"/>
    </row>
    <row r="660" spans="28:28">
      <c r="AB660" s="113"/>
    </row>
    <row r="661" spans="28:28">
      <c r="AB661" s="113"/>
    </row>
    <row r="662" spans="28:28">
      <c r="AB662" s="113"/>
    </row>
    <row r="663" spans="28:28">
      <c r="AB663" s="113"/>
    </row>
    <row r="664" spans="28:28">
      <c r="AB664" s="113"/>
    </row>
    <row r="665" spans="28:28">
      <c r="AB665" s="113"/>
    </row>
    <row r="666" spans="28:28">
      <c r="AB666" s="113"/>
    </row>
    <row r="667" spans="28:28">
      <c r="AB667" s="113"/>
    </row>
    <row r="668" spans="28:28">
      <c r="AB668" s="113"/>
    </row>
    <row r="669" spans="28:28">
      <c r="AB669" s="113"/>
    </row>
    <row r="670" spans="28:28">
      <c r="AB670" s="113"/>
    </row>
    <row r="671" spans="28:28">
      <c r="AB671" s="113"/>
    </row>
    <row r="672" spans="28:28">
      <c r="AB672" s="113"/>
    </row>
    <row r="673" spans="28:28">
      <c r="AB673" s="113"/>
    </row>
    <row r="674" spans="28:28">
      <c r="AB674" s="113"/>
    </row>
    <row r="675" spans="28:28">
      <c r="AB675" s="113"/>
    </row>
    <row r="676" spans="28:28">
      <c r="AB676" s="113"/>
    </row>
    <row r="677" spans="28:28">
      <c r="AB677" s="113"/>
    </row>
    <row r="678" spans="28:28">
      <c r="AB678" s="113"/>
    </row>
    <row r="679" spans="28:28">
      <c r="AB679" s="113"/>
    </row>
    <row r="680" spans="28:28">
      <c r="AB680" s="113"/>
    </row>
    <row r="681" spans="28:28">
      <c r="AB681" s="113"/>
    </row>
    <row r="682" spans="28:28">
      <c r="AB682" s="113"/>
    </row>
    <row r="683" spans="28:28">
      <c r="AB683" s="113"/>
    </row>
    <row r="684" spans="28:28">
      <c r="AB684" s="113"/>
    </row>
    <row r="685" spans="28:28">
      <c r="AB685" s="113"/>
    </row>
    <row r="686" spans="28:28">
      <c r="AB686" s="113"/>
    </row>
    <row r="687" spans="28:28">
      <c r="AB687" s="113"/>
    </row>
    <row r="688" spans="28:28">
      <c r="AB688" s="113"/>
    </row>
    <row r="689" spans="28:28">
      <c r="AB689" s="113"/>
    </row>
    <row r="690" spans="28:28">
      <c r="AB690" s="113"/>
    </row>
    <row r="691" spans="28:28">
      <c r="AB691" s="113"/>
    </row>
    <row r="692" spans="28:28">
      <c r="AB692" s="113"/>
    </row>
    <row r="693" spans="28:28">
      <c r="AB693" s="113"/>
    </row>
    <row r="694" spans="28:28">
      <c r="AB694" s="113"/>
    </row>
    <row r="695" spans="28:28">
      <c r="AB695" s="113"/>
    </row>
    <row r="696" spans="28:28">
      <c r="AB696" s="113"/>
    </row>
    <row r="697" spans="28:28">
      <c r="AB697" s="113"/>
    </row>
    <row r="698" spans="28:28">
      <c r="AB698" s="113"/>
    </row>
    <row r="699" spans="28:28">
      <c r="AB699" s="113"/>
    </row>
    <row r="700" spans="28:28">
      <c r="AB700" s="113"/>
    </row>
    <row r="701" spans="28:28">
      <c r="AB701" s="113"/>
    </row>
    <row r="702" spans="28:28">
      <c r="AB702" s="113"/>
    </row>
    <row r="703" spans="28:28">
      <c r="AB703" s="113"/>
    </row>
    <row r="704" spans="28:28">
      <c r="AB704" s="113"/>
    </row>
    <row r="705" spans="28:28">
      <c r="AB705" s="113"/>
    </row>
    <row r="706" spans="28:28">
      <c r="AB706" s="113"/>
    </row>
    <row r="707" spans="28:28">
      <c r="AB707" s="113"/>
    </row>
    <row r="708" spans="28:28">
      <c r="AB708" s="113"/>
    </row>
    <row r="709" spans="28:28">
      <c r="AB709" s="113"/>
    </row>
    <row r="710" spans="28:28">
      <c r="AB710" s="113"/>
    </row>
    <row r="711" spans="28:28">
      <c r="AB711" s="113"/>
    </row>
    <row r="712" spans="28:28">
      <c r="AB712" s="113"/>
    </row>
    <row r="713" spans="28:28">
      <c r="AB713" s="113"/>
    </row>
    <row r="714" spans="28:28">
      <c r="AB714" s="113"/>
    </row>
    <row r="715" spans="28:28">
      <c r="AB715" s="113"/>
    </row>
    <row r="716" spans="28:28">
      <c r="AB716" s="113"/>
    </row>
    <row r="717" spans="28:28">
      <c r="AB717" s="113"/>
    </row>
    <row r="718" spans="28:28">
      <c r="AB718" s="113"/>
    </row>
    <row r="719" spans="28:28">
      <c r="AB719" s="113"/>
    </row>
    <row r="720" spans="28:28">
      <c r="AB720" s="113"/>
    </row>
    <row r="721" spans="28:28">
      <c r="AB721" s="113"/>
    </row>
    <row r="722" spans="28:28">
      <c r="AB722" s="113"/>
    </row>
    <row r="723" spans="28:28">
      <c r="AB723" s="113"/>
    </row>
    <row r="724" spans="28:28">
      <c r="AB724" s="113"/>
    </row>
    <row r="725" spans="28:28">
      <c r="AB725" s="113"/>
    </row>
    <row r="726" spans="28:28">
      <c r="AB726" s="113"/>
    </row>
    <row r="727" spans="28:28">
      <c r="AB727" s="113"/>
    </row>
    <row r="728" spans="28:28">
      <c r="AB728" s="113"/>
    </row>
    <row r="729" spans="28:28">
      <c r="AB729" s="113"/>
    </row>
    <row r="730" spans="28:28">
      <c r="AB730" s="113"/>
    </row>
    <row r="731" spans="28:28">
      <c r="AB731" s="113"/>
    </row>
    <row r="732" spans="28:28">
      <c r="AB732" s="113"/>
    </row>
    <row r="733" spans="28:28">
      <c r="AB733" s="113"/>
    </row>
    <row r="734" spans="28:28">
      <c r="AB734" s="113"/>
    </row>
    <row r="735" spans="28:28">
      <c r="AB735" s="113"/>
    </row>
    <row r="736" spans="28:28">
      <c r="AB736" s="113"/>
    </row>
    <row r="737" spans="28:28">
      <c r="AB737" s="113"/>
    </row>
    <row r="738" spans="28:28">
      <c r="AB738" s="113"/>
    </row>
    <row r="739" spans="28:28">
      <c r="AB739" s="113"/>
    </row>
    <row r="740" spans="28:28">
      <c r="AB740" s="113"/>
    </row>
    <row r="741" spans="28:28">
      <c r="AB741" s="113"/>
    </row>
    <row r="742" spans="28:28">
      <c r="AB742" s="113"/>
    </row>
    <row r="743" spans="28:28">
      <c r="AB743" s="113"/>
    </row>
    <row r="744" spans="28:28">
      <c r="AB744" s="113"/>
    </row>
    <row r="745" spans="28:28">
      <c r="AB745" s="113"/>
    </row>
    <row r="746" spans="28:28">
      <c r="AB746" s="113"/>
    </row>
    <row r="747" spans="28:28">
      <c r="AB747" s="113"/>
    </row>
    <row r="748" spans="28:28">
      <c r="AB748" s="113"/>
    </row>
    <row r="749" spans="28:28">
      <c r="AB749" s="113"/>
    </row>
    <row r="750" spans="28:28">
      <c r="AB750" s="113"/>
    </row>
    <row r="751" spans="28:28">
      <c r="AB751" s="113"/>
    </row>
    <row r="752" spans="28:28">
      <c r="AB752" s="113"/>
    </row>
    <row r="753" spans="28:28">
      <c r="AB753" s="113"/>
    </row>
    <row r="754" spans="28:28">
      <c r="AB754" s="113"/>
    </row>
    <row r="755" spans="28:28">
      <c r="AB755" s="113"/>
    </row>
    <row r="756" spans="28:28">
      <c r="AB756" s="113"/>
    </row>
    <row r="757" spans="28:28">
      <c r="AB757" s="113"/>
    </row>
    <row r="758" spans="28:28">
      <c r="AB758" s="113"/>
    </row>
    <row r="759" spans="28:28">
      <c r="AB759" s="113"/>
    </row>
    <row r="760" spans="28:28">
      <c r="AB760" s="113"/>
    </row>
    <row r="761" spans="28:28">
      <c r="AB761" s="113"/>
    </row>
    <row r="762" spans="28:28">
      <c r="AB762" s="113"/>
    </row>
    <row r="763" spans="28:28">
      <c r="AB763" s="113"/>
    </row>
    <row r="764" spans="28:28">
      <c r="AB764" s="113"/>
    </row>
    <row r="765" spans="28:28">
      <c r="AB765" s="113"/>
    </row>
    <row r="766" spans="28:28">
      <c r="AB766" s="113"/>
    </row>
    <row r="767" spans="28:28">
      <c r="AB767" s="113"/>
    </row>
    <row r="768" spans="28:28">
      <c r="AB768" s="113"/>
    </row>
    <row r="769" spans="28:28">
      <c r="AB769" s="113"/>
    </row>
    <row r="770" spans="28:28">
      <c r="AB770" s="113"/>
    </row>
    <row r="771" spans="28:28">
      <c r="AB771" s="113"/>
    </row>
    <row r="772" spans="28:28">
      <c r="AB772" s="113"/>
    </row>
    <row r="773" spans="28:28">
      <c r="AB773" s="113"/>
    </row>
    <row r="774" spans="28:28">
      <c r="AB774" s="113"/>
    </row>
    <row r="775" spans="28:28">
      <c r="AB775" s="113"/>
    </row>
    <row r="776" spans="28:28">
      <c r="AB776" s="113"/>
    </row>
    <row r="777" spans="28:28">
      <c r="AB777" s="113"/>
    </row>
    <row r="778" spans="28:28">
      <c r="AB778" s="113"/>
    </row>
    <row r="779" spans="28:28">
      <c r="AB779" s="113"/>
    </row>
    <row r="780" spans="28:28">
      <c r="AB780" s="113"/>
    </row>
    <row r="781" spans="28:28">
      <c r="AB781" s="113"/>
    </row>
    <row r="782" spans="28:28">
      <c r="AB782" s="113"/>
    </row>
    <row r="783" spans="28:28">
      <c r="AB783" s="113"/>
    </row>
    <row r="784" spans="28:28">
      <c r="AB784" s="113"/>
    </row>
    <row r="785" spans="28:28">
      <c r="AB785" s="113"/>
    </row>
    <row r="786" spans="28:28">
      <c r="AB786" s="113"/>
    </row>
    <row r="787" spans="28:28">
      <c r="AB787" s="113"/>
    </row>
    <row r="788" spans="28:28">
      <c r="AB788" s="113"/>
    </row>
    <row r="789" spans="28:28">
      <c r="AB789" s="113"/>
    </row>
    <row r="790" spans="28:28">
      <c r="AB790" s="113"/>
    </row>
    <row r="791" spans="28:28">
      <c r="AB791" s="113"/>
    </row>
    <row r="792" spans="28:28">
      <c r="AB792" s="113"/>
    </row>
    <row r="793" spans="28:28">
      <c r="AB793" s="113"/>
    </row>
    <row r="794" spans="28:28">
      <c r="AB794" s="113"/>
    </row>
    <row r="795" spans="28:28">
      <c r="AB795" s="113"/>
    </row>
    <row r="796" spans="28:28">
      <c r="AB796" s="113"/>
    </row>
    <row r="797" spans="28:28">
      <c r="AB797" s="113"/>
    </row>
    <row r="798" spans="28:28">
      <c r="AB798" s="113"/>
    </row>
    <row r="799" spans="28:28">
      <c r="AB799" s="113"/>
    </row>
    <row r="800" spans="28:28">
      <c r="AB800" s="113"/>
    </row>
    <row r="801" spans="28:28">
      <c r="AB801" s="113"/>
    </row>
    <row r="802" spans="28:28">
      <c r="AB802" s="113"/>
    </row>
    <row r="803" spans="28:28">
      <c r="AB803" s="113"/>
    </row>
    <row r="804" spans="28:28">
      <c r="AB804" s="113"/>
    </row>
    <row r="805" spans="28:28">
      <c r="AB805" s="113"/>
    </row>
    <row r="806" spans="28:28">
      <c r="AB806" s="113"/>
    </row>
    <row r="807" spans="28:28">
      <c r="AB807" s="113"/>
    </row>
    <row r="808" spans="28:28">
      <c r="AB808" s="113"/>
    </row>
    <row r="809" spans="28:28">
      <c r="AB809" s="113"/>
    </row>
    <row r="810" spans="28:28">
      <c r="AB810" s="113"/>
    </row>
    <row r="811" spans="28:28">
      <c r="AB811" s="113"/>
    </row>
    <row r="812" spans="28:28">
      <c r="AB812" s="113"/>
    </row>
    <row r="813" spans="28:28">
      <c r="AB813" s="113"/>
    </row>
    <row r="814" spans="28:28">
      <c r="AB814" s="113"/>
    </row>
    <row r="815" spans="28:28">
      <c r="AB815" s="113"/>
    </row>
    <row r="816" spans="28:28">
      <c r="AB816" s="113"/>
    </row>
    <row r="817" spans="28:28">
      <c r="AB817" s="113"/>
    </row>
    <row r="818" spans="28:28">
      <c r="AB818" s="113"/>
    </row>
    <row r="819" spans="28:28">
      <c r="AB819" s="113"/>
    </row>
    <row r="820" spans="28:28">
      <c r="AB820" s="113"/>
    </row>
    <row r="821" spans="28:28">
      <c r="AB821" s="113"/>
    </row>
    <row r="822" spans="28:28">
      <c r="AB822" s="113"/>
    </row>
    <row r="823" spans="28:28">
      <c r="AB823" s="113"/>
    </row>
    <row r="824" spans="28:28">
      <c r="AB824" s="113"/>
    </row>
    <row r="825" spans="28:28">
      <c r="AB825" s="113"/>
    </row>
    <row r="826" spans="28:28">
      <c r="AB826" s="113"/>
    </row>
    <row r="827" spans="28:28">
      <c r="AB827" s="113"/>
    </row>
    <row r="828" spans="28:28">
      <c r="AB828" s="113"/>
    </row>
    <row r="829" spans="28:28">
      <c r="AB829" s="113"/>
    </row>
    <row r="830" spans="28:28">
      <c r="AB830" s="113"/>
    </row>
    <row r="831" spans="28:28">
      <c r="AB831" s="113"/>
    </row>
    <row r="832" spans="28:28">
      <c r="AB832" s="113"/>
    </row>
    <row r="833" spans="28:28">
      <c r="AB833" s="113"/>
    </row>
    <row r="834" spans="28:28">
      <c r="AB834" s="113"/>
    </row>
    <row r="835" spans="28:28">
      <c r="AB835" s="113"/>
    </row>
    <row r="836" spans="28:28">
      <c r="AB836" s="113"/>
    </row>
    <row r="837" spans="28:28">
      <c r="AB837" s="113"/>
    </row>
    <row r="838" spans="28:28">
      <c r="AB838" s="113"/>
    </row>
    <row r="839" spans="28:28">
      <c r="AB839" s="113"/>
    </row>
    <row r="840" spans="28:28">
      <c r="AB840" s="113"/>
    </row>
    <row r="841" spans="28:28">
      <c r="AB841" s="113"/>
    </row>
    <row r="842" spans="28:28">
      <c r="AB842" s="113"/>
    </row>
    <row r="843" spans="28:28">
      <c r="AB843" s="113"/>
    </row>
    <row r="844" spans="28:28">
      <c r="AB844" s="113"/>
    </row>
    <row r="845" spans="28:28">
      <c r="AB845" s="113"/>
    </row>
    <row r="846" spans="28:28">
      <c r="AB846" s="113"/>
    </row>
    <row r="847" spans="28:28">
      <c r="AB847" s="113"/>
    </row>
    <row r="848" spans="28:28">
      <c r="AB848" s="113"/>
    </row>
    <row r="849" spans="28:28">
      <c r="AB849" s="113"/>
    </row>
    <row r="850" spans="28:28">
      <c r="AB850" s="113"/>
    </row>
    <row r="851" spans="28:28">
      <c r="AB851" s="113"/>
    </row>
    <row r="852" spans="28:28">
      <c r="AB852" s="113"/>
    </row>
    <row r="853" spans="28:28">
      <c r="AB853" s="113"/>
    </row>
    <row r="854" spans="28:28">
      <c r="AB854" s="113"/>
    </row>
    <row r="855" spans="28:28">
      <c r="AB855" s="113"/>
    </row>
    <row r="856" spans="28:28">
      <c r="AB856" s="113"/>
    </row>
    <row r="857" spans="28:28">
      <c r="AB857" s="113"/>
    </row>
    <row r="858" spans="28:28">
      <c r="AB858" s="113"/>
    </row>
    <row r="859" spans="28:28">
      <c r="AB859" s="113"/>
    </row>
    <row r="860" spans="28:28">
      <c r="AB860" s="113"/>
    </row>
    <row r="861" spans="28:28">
      <c r="AB861" s="113"/>
    </row>
    <row r="862" spans="28:28">
      <c r="AB862" s="113"/>
    </row>
    <row r="863" spans="28:28">
      <c r="AB863" s="113"/>
    </row>
    <row r="864" spans="28:28">
      <c r="AB864" s="113"/>
    </row>
    <row r="865" spans="28:28">
      <c r="AB865" s="113"/>
    </row>
    <row r="866" spans="28:28">
      <c r="AB866" s="113"/>
    </row>
    <row r="867" spans="28:28">
      <c r="AB867" s="113"/>
    </row>
    <row r="868" spans="28:28">
      <c r="AB868" s="113"/>
    </row>
    <row r="869" spans="28:28">
      <c r="AB869" s="113"/>
    </row>
    <row r="870" spans="28:28">
      <c r="AB870" s="113"/>
    </row>
    <row r="871" spans="28:28">
      <c r="AB871" s="113"/>
    </row>
    <row r="872" spans="28:28">
      <c r="AB872" s="113"/>
    </row>
    <row r="873" spans="28:28">
      <c r="AB873" s="113"/>
    </row>
    <row r="874" spans="28:28">
      <c r="AB874" s="113"/>
    </row>
    <row r="875" spans="28:28">
      <c r="AB875" s="113"/>
    </row>
    <row r="876" spans="28:28">
      <c r="AB876" s="113"/>
    </row>
    <row r="877" spans="28:28">
      <c r="AB877" s="113"/>
    </row>
    <row r="878" spans="28:28">
      <c r="AB878" s="113"/>
    </row>
    <row r="879" spans="28:28">
      <c r="AB879" s="113"/>
    </row>
    <row r="880" spans="28:28">
      <c r="AB880" s="113"/>
    </row>
    <row r="881" spans="28:28">
      <c r="AB881" s="113"/>
    </row>
    <row r="882" spans="28:28">
      <c r="AB882" s="113"/>
    </row>
    <row r="883" spans="28:28">
      <c r="AB883" s="113"/>
    </row>
    <row r="884" spans="28:28">
      <c r="AB884" s="113"/>
    </row>
    <row r="885" spans="28:28">
      <c r="AB885" s="113"/>
    </row>
    <row r="886" spans="28:28">
      <c r="AB886" s="113"/>
    </row>
    <row r="887" spans="28:28">
      <c r="AB887" s="113"/>
    </row>
    <row r="888" spans="28:28">
      <c r="AB888" s="113"/>
    </row>
    <row r="889" spans="28:28">
      <c r="AB889" s="113"/>
    </row>
    <row r="890" spans="28:28">
      <c r="AB890" s="113"/>
    </row>
    <row r="891" spans="28:28">
      <c r="AB891" s="113"/>
    </row>
    <row r="892" spans="28:28">
      <c r="AB892" s="113"/>
    </row>
    <row r="893" spans="28:28">
      <c r="AB893" s="113"/>
    </row>
    <row r="894" spans="28:28">
      <c r="AB894" s="113"/>
    </row>
    <row r="895" spans="28:28">
      <c r="AB895" s="113"/>
    </row>
    <row r="896" spans="28:28">
      <c r="AB896" s="113"/>
    </row>
    <row r="897" spans="28:28">
      <c r="AB897" s="113"/>
    </row>
    <row r="898" spans="28:28">
      <c r="AB898" s="113"/>
    </row>
    <row r="899" spans="28:28">
      <c r="AB899" s="113"/>
    </row>
    <row r="900" spans="28:28">
      <c r="AB900" s="113"/>
    </row>
    <row r="901" spans="28:28">
      <c r="AB901" s="113"/>
    </row>
    <row r="902" spans="28:28">
      <c r="AB902" s="113"/>
    </row>
    <row r="903" spans="28:28">
      <c r="AB903" s="113"/>
    </row>
    <row r="904" spans="28:28">
      <c r="AB904" s="113"/>
    </row>
    <row r="905" spans="28:28">
      <c r="AB905" s="113"/>
    </row>
    <row r="906" spans="28:28">
      <c r="AB906" s="113"/>
    </row>
    <row r="907" spans="28:28">
      <c r="AB907" s="113"/>
    </row>
    <row r="908" spans="28:28">
      <c r="AB908" s="113"/>
    </row>
    <row r="909" spans="28:28">
      <c r="AB909" s="113"/>
    </row>
    <row r="910" spans="28:28">
      <c r="AB910" s="113"/>
    </row>
    <row r="911" spans="28:28">
      <c r="AB911" s="113"/>
    </row>
    <row r="912" spans="28:28">
      <c r="AB912" s="113"/>
    </row>
    <row r="913" spans="28:28">
      <c r="AB913" s="113"/>
    </row>
    <row r="914" spans="28:28">
      <c r="AB914" s="113"/>
    </row>
    <row r="915" spans="28:28">
      <c r="AB915" s="113"/>
    </row>
    <row r="916" spans="28:28">
      <c r="AB916" s="113"/>
    </row>
    <row r="917" spans="28:28">
      <c r="AB917" s="113"/>
    </row>
    <row r="918" spans="28:28">
      <c r="AB918" s="113"/>
    </row>
    <row r="919" spans="28:28">
      <c r="AB919" s="113"/>
    </row>
    <row r="920" spans="28:28">
      <c r="AB920" s="113"/>
    </row>
    <row r="921" spans="28:28">
      <c r="AB921" s="113"/>
    </row>
    <row r="922" spans="28:28">
      <c r="AB922" s="113"/>
    </row>
    <row r="923" spans="28:28">
      <c r="AB923" s="113"/>
    </row>
    <row r="924" spans="28:28">
      <c r="AB924" s="113"/>
    </row>
    <row r="925" spans="28:28">
      <c r="AB925" s="113"/>
    </row>
    <row r="926" spans="28:28">
      <c r="AB926" s="113"/>
    </row>
    <row r="927" spans="28:28">
      <c r="AB927" s="113"/>
    </row>
    <row r="928" spans="28:28">
      <c r="AB928" s="113"/>
    </row>
    <row r="929" spans="28:28">
      <c r="AB929" s="113"/>
    </row>
    <row r="930" spans="28:28">
      <c r="AB930" s="113"/>
    </row>
    <row r="931" spans="28:28">
      <c r="AB931" s="113"/>
    </row>
    <row r="932" spans="28:28">
      <c r="AB932" s="113"/>
    </row>
    <row r="933" spans="28:28">
      <c r="AB933" s="113"/>
    </row>
    <row r="934" spans="28:28">
      <c r="AB934" s="113"/>
    </row>
    <row r="935" spans="28:28">
      <c r="AB935" s="113"/>
    </row>
    <row r="936" spans="28:28">
      <c r="AB936" s="113"/>
    </row>
    <row r="937" spans="28:28">
      <c r="AB937" s="113"/>
    </row>
    <row r="938" spans="28:28">
      <c r="AB938" s="113"/>
    </row>
    <row r="939" spans="28:28">
      <c r="AB939" s="113"/>
    </row>
    <row r="940" spans="28:28">
      <c r="AB940" s="113"/>
    </row>
    <row r="941" spans="28:28">
      <c r="AB941" s="113"/>
    </row>
    <row r="942" spans="28:28">
      <c r="AB942" s="113"/>
    </row>
    <row r="943" spans="28:28">
      <c r="AB943" s="113"/>
    </row>
    <row r="944" spans="28:28">
      <c r="AB944" s="113"/>
    </row>
    <row r="945" spans="28:28">
      <c r="AB945" s="113"/>
    </row>
    <row r="946" spans="28:28">
      <c r="AB946" s="113"/>
    </row>
    <row r="947" spans="28:28">
      <c r="AB947" s="113"/>
    </row>
    <row r="948" spans="28:28">
      <c r="AB948" s="113"/>
    </row>
    <row r="949" spans="28:28">
      <c r="AB949" s="113"/>
    </row>
    <row r="950" spans="28:28">
      <c r="AB950" s="113"/>
    </row>
    <row r="951" spans="28:28">
      <c r="AB951" s="113"/>
    </row>
    <row r="952" spans="28:28">
      <c r="AB952" s="113"/>
    </row>
    <row r="953" spans="28:28">
      <c r="AB953" s="113"/>
    </row>
    <row r="954" spans="28:28">
      <c r="AB954" s="113"/>
    </row>
    <row r="955" spans="28:28">
      <c r="AB955" s="113"/>
    </row>
    <row r="956" spans="28:28">
      <c r="AB956" s="113"/>
    </row>
    <row r="957" spans="28:28">
      <c r="AB957" s="113"/>
    </row>
    <row r="958" spans="28:28">
      <c r="AB958" s="113"/>
    </row>
    <row r="959" spans="28:28">
      <c r="AB959" s="113"/>
    </row>
    <row r="960" spans="28:28">
      <c r="AB960" s="113"/>
    </row>
    <row r="961" spans="28:28">
      <c r="AB961" s="113"/>
    </row>
    <row r="962" spans="28:28">
      <c r="AB962" s="113"/>
    </row>
    <row r="963" spans="28:28">
      <c r="AB963" s="113"/>
    </row>
    <row r="964" spans="28:28">
      <c r="AB964" s="113"/>
    </row>
    <row r="965" spans="28:28">
      <c r="AB965" s="113"/>
    </row>
    <row r="966" spans="28:28">
      <c r="AB966" s="113"/>
    </row>
    <row r="967" spans="28:28">
      <c r="AB967" s="113"/>
    </row>
    <row r="968" spans="28:28">
      <c r="AB968" s="113"/>
    </row>
    <row r="969" spans="28:28">
      <c r="AB969" s="113"/>
    </row>
    <row r="970" spans="28:28">
      <c r="AB970" s="113"/>
    </row>
    <row r="971" spans="28:28">
      <c r="AB971" s="113"/>
    </row>
    <row r="972" spans="28:28">
      <c r="AB972" s="113"/>
    </row>
    <row r="973" spans="28:28">
      <c r="AB973" s="113"/>
    </row>
    <row r="974" spans="28:28">
      <c r="AB974" s="113"/>
    </row>
    <row r="975" spans="28:28">
      <c r="AB975" s="113"/>
    </row>
    <row r="976" spans="28:28">
      <c r="AB976" s="113"/>
    </row>
    <row r="977" spans="28:28">
      <c r="AB977" s="113"/>
    </row>
    <row r="978" spans="28:28">
      <c r="AB978" s="113"/>
    </row>
    <row r="979" spans="28:28">
      <c r="AB979" s="113"/>
    </row>
    <row r="980" spans="28:28">
      <c r="AB980" s="113"/>
    </row>
    <row r="981" spans="28:28">
      <c r="AB981" s="113"/>
    </row>
    <row r="982" spans="28:28">
      <c r="AB982" s="113"/>
    </row>
    <row r="983" spans="28:28">
      <c r="AB983" s="113"/>
    </row>
    <row r="984" spans="28:28">
      <c r="AB984" s="113"/>
    </row>
    <row r="985" spans="28:28">
      <c r="AB985" s="113"/>
    </row>
    <row r="986" spans="28:28">
      <c r="AB986" s="113"/>
    </row>
    <row r="987" spans="28:28">
      <c r="AB987" s="113"/>
    </row>
    <row r="988" spans="28:28">
      <c r="AB988" s="113"/>
    </row>
  </sheetData>
  <pageMargins left="0.75000000000000011" right="0.75000000000000011" top="1" bottom="1" header="0.49" footer="0.49"/>
  <pageSetup paperSize="5" orientation="landscape"/>
  <headerFooter>
    <oddFooter>&amp;C&amp;K000000Budget et indicateurs de performance (430-763-Me)</oddFooter>
  </headerFooter>
  <ignoredErrors>
    <ignoredError sqref="AS7" formula="1"/>
  </ignoredError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election activeCell="C7" sqref="C7"/>
    </sheetView>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tr">
        <f>'État des Résultats'!E6</f>
        <v>Rev / place / jour</v>
      </c>
      <c r="F6" s="6">
        <f>+E24/$C$7/31</f>
        <v>3.2258064516129032E-3</v>
      </c>
      <c r="G6" s="7"/>
      <c r="H6" s="5" t="str">
        <f>+E6</f>
        <v>Rev / place / jour</v>
      </c>
      <c r="I6" s="6">
        <f>+H24/$C$7/28</f>
        <v>3.5714285714285718E-3</v>
      </c>
      <c r="J6" s="7"/>
      <c r="K6" s="5" t="str">
        <f>+H6</f>
        <v>Rev / place / jour</v>
      </c>
      <c r="L6" s="6">
        <f>+K24/$C$7/31</f>
        <v>3.2258064516129032E-3</v>
      </c>
      <c r="M6" s="7"/>
      <c r="N6" s="5" t="str">
        <f>+K6</f>
        <v>Rev / place / jour</v>
      </c>
      <c r="O6" s="6">
        <f>+N24/$C$7/30</f>
        <v>3.3333333333333335E-3</v>
      </c>
      <c r="P6" s="8"/>
      <c r="Q6" s="5" t="str">
        <f>+N6</f>
        <v>Rev / place / jour</v>
      </c>
      <c r="R6" s="6">
        <f>+Q24/$C$7/31</f>
        <v>3.2258064516129032E-3</v>
      </c>
      <c r="S6" s="8"/>
      <c r="T6" s="5" t="str">
        <f>+Q6</f>
        <v>Rev / place / jour</v>
      </c>
      <c r="U6" s="6">
        <f>+T24/$C$7/30</f>
        <v>3.3333333333333335E-3</v>
      </c>
      <c r="V6" s="7"/>
      <c r="W6" s="5" t="str">
        <f>+T6</f>
        <v>Rev / place / jour</v>
      </c>
      <c r="X6" s="6">
        <f>+W24/$C$7/31</f>
        <v>3.2258064516129032E-3</v>
      </c>
      <c r="Y6" s="7"/>
      <c r="Z6" s="5" t="str">
        <f>+W6</f>
        <v>Rev / place / jour</v>
      </c>
      <c r="AA6" s="6">
        <f>+Z24/$C$7/31</f>
        <v>3.2258064516129032E-3</v>
      </c>
      <c r="AB6" s="7"/>
      <c r="AC6" s="5" t="str">
        <f>+Z6</f>
        <v>Rev / place / jour</v>
      </c>
      <c r="AD6" s="6">
        <f>+AC24/$C$7/30</f>
        <v>3.3333333333333335E-3</v>
      </c>
      <c r="AE6" s="7"/>
      <c r="AF6" s="5" t="str">
        <f>+AC6</f>
        <v>Rev / place / jour</v>
      </c>
      <c r="AG6" s="6">
        <f>+AF24/$C$7/31</f>
        <v>3.2258064516129032E-3</v>
      </c>
      <c r="AH6" s="7"/>
      <c r="AI6" s="5" t="str">
        <f>+AF6</f>
        <v>Rev / place / jour</v>
      </c>
      <c r="AJ6" s="6">
        <f>+AI24/$C$7/30</f>
        <v>3.3333333333333335E-3</v>
      </c>
      <c r="AK6" s="9"/>
      <c r="AL6" s="5" t="str">
        <f>+AI6</f>
        <v>Rev / place / jour</v>
      </c>
      <c r="AM6" s="6">
        <f>+AL24/$C$7/31</f>
        <v>3.2258064516129032E-3</v>
      </c>
      <c r="AN6" s="7"/>
      <c r="AO6" s="7"/>
      <c r="AP6" s="10" t="str">
        <f>+AL6</f>
        <v>Rev / place / jour</v>
      </c>
      <c r="AQ6" s="11">
        <f>+AP24/$C$7/365</f>
        <v>3.2876712328767121E-3</v>
      </c>
      <c r="AR6" s="2"/>
      <c r="AS6" s="2"/>
      <c r="AT6" s="2"/>
    </row>
    <row r="7" spans="2:56">
      <c r="B7" s="12"/>
      <c r="C7" s="13">
        <f>'État des Résultats'!C7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
        <v>4</v>
      </c>
      <c r="AR7" s="2"/>
      <c r="AS7" s="2"/>
      <c r="AT7" s="2"/>
    </row>
    <row r="8" spans="2:56">
      <c r="B8" s="12"/>
      <c r="C8" s="13" t="str">
        <f>'État des Résultats'!C8</f>
        <v>Revenus annuel par place</v>
      </c>
      <c r="D8"/>
      <c r="E8" s="25" t="str">
        <f>'État des Résultats'!E8</f>
        <v>Pér.01</v>
      </c>
      <c r="F8" s="13" t="str">
        <f>'État des Résultats'!F8</f>
        <v>(%)</v>
      </c>
      <c r="G8" s="20"/>
      <c r="H8" s="25" t="str">
        <f>'État des Résultats'!H8</f>
        <v>Pér.02</v>
      </c>
      <c r="I8" s="13" t="str">
        <f>F8</f>
        <v>(%)</v>
      </c>
      <c r="J8" s="20"/>
      <c r="K8" s="25" t="str">
        <f>'État des Résultats'!K8</f>
        <v>Pér.03</v>
      </c>
      <c r="L8" s="13" t="str">
        <f>I8</f>
        <v>(%)</v>
      </c>
      <c r="M8" s="20"/>
      <c r="N8" s="25" t="str">
        <f>'État des Résultats'!N8</f>
        <v>Pér.04</v>
      </c>
      <c r="O8" s="13" t="str">
        <f>L8</f>
        <v>(%)</v>
      </c>
      <c r="P8" s="21"/>
      <c r="Q8" s="25" t="str">
        <f>'État des Résultats'!Q8</f>
        <v>Pér.05</v>
      </c>
      <c r="R8" s="13" t="str">
        <f>O8</f>
        <v>(%)</v>
      </c>
      <c r="S8" s="21"/>
      <c r="T8" s="25" t="str">
        <f>'État des Résultats'!T8</f>
        <v>Pér.06</v>
      </c>
      <c r="U8" s="13" t="str">
        <f>R8</f>
        <v>(%)</v>
      </c>
      <c r="V8" s="20"/>
      <c r="W8" s="25" t="str">
        <f>'État des Résultats'!W8</f>
        <v>Pér.07</v>
      </c>
      <c r="X8" s="13" t="str">
        <f>U8</f>
        <v>(%)</v>
      </c>
      <c r="Y8" s="20"/>
      <c r="Z8" s="25" t="str">
        <f>'État des Résultats'!Z8</f>
        <v>Pér.08</v>
      </c>
      <c r="AA8" s="13" t="str">
        <f>X8</f>
        <v>(%)</v>
      </c>
      <c r="AB8" s="20"/>
      <c r="AC8" s="25" t="str">
        <f>'État des Résultats'!AC8</f>
        <v>Pér.09</v>
      </c>
      <c r="AD8" s="13" t="str">
        <f>AA8</f>
        <v>(%)</v>
      </c>
      <c r="AE8" s="20"/>
      <c r="AF8" s="25" t="str">
        <f>'État des Résultats'!AF8</f>
        <v>Pér.10</v>
      </c>
      <c r="AG8" s="13" t="str">
        <f>AD8</f>
        <v>(%)</v>
      </c>
      <c r="AH8" s="20"/>
      <c r="AI8" s="25" t="str">
        <f>'État des Résultats'!AI8</f>
        <v>Pér.11</v>
      </c>
      <c r="AJ8" s="13" t="str">
        <f>AG8</f>
        <v>(%)</v>
      </c>
      <c r="AK8" s="22"/>
      <c r="AL8" s="25" t="str">
        <f>'État des Résultats'!AL8</f>
        <v>Pér.12</v>
      </c>
      <c r="AM8" s="13" t="str">
        <f>AJ8</f>
        <v>(%)</v>
      </c>
      <c r="AN8" s="23" t="s">
        <v>0</v>
      </c>
      <c r="AO8" s="20"/>
      <c r="AP8" s="25" t="str">
        <f>'État des Résultats'!AP8</f>
        <v>Total</v>
      </c>
      <c r="AQ8" s="13" t="str">
        <f>AM8</f>
        <v>(%)</v>
      </c>
      <c r="AR8" s="2"/>
      <c r="AS8" s="2"/>
      <c r="AT8" s="2"/>
    </row>
    <row r="9" spans="2:56" ht="13" thickBot="1">
      <c r="B9" s="50"/>
      <c r="C9" s="51">
        <f>AP24/$C$7</f>
        <v>1.2</v>
      </c>
      <c r="D9"/>
      <c r="E9" s="98" t="str">
        <f>'État des Résultats'!E9</f>
        <v>Janvier 2017</v>
      </c>
      <c r="F9" s="99"/>
      <c r="G9" s="100"/>
      <c r="H9" s="98" t="str">
        <f>'État des Résultats'!H9</f>
        <v>Février 2017</v>
      </c>
      <c r="I9" s="101"/>
      <c r="J9" s="100"/>
      <c r="K9" s="98" t="str">
        <f>'État des Résultats'!K9</f>
        <v>Mars 2017</v>
      </c>
      <c r="L9" s="101"/>
      <c r="M9" s="100"/>
      <c r="N9" s="98" t="str">
        <f>'État des Résultats'!N9</f>
        <v>Avril 2017</v>
      </c>
      <c r="O9" s="99"/>
      <c r="P9" s="102"/>
      <c r="Q9" s="98" t="str">
        <f>'État des Résultats'!Q9</f>
        <v>Mai 2017</v>
      </c>
      <c r="R9" s="99"/>
      <c r="S9" s="102"/>
      <c r="T9" s="98" t="str">
        <f>'État des Résultats'!T9</f>
        <v>Juin 2017</v>
      </c>
      <c r="U9" s="101"/>
      <c r="V9" s="100"/>
      <c r="W9" s="98" t="str">
        <f>'État des Résultats'!W9</f>
        <v>Juillet 2017</v>
      </c>
      <c r="X9" s="101"/>
      <c r="Y9" s="100"/>
      <c r="Z9" s="98" t="str">
        <f>'État des Résultats'!Z9</f>
        <v>Août 2017</v>
      </c>
      <c r="AA9" s="101"/>
      <c r="AB9" s="100"/>
      <c r="AC9" s="98" t="str">
        <f>'État des Résultats'!AC9</f>
        <v>Septembre 2017</v>
      </c>
      <c r="AD9" s="101"/>
      <c r="AE9" s="100"/>
      <c r="AF9" s="98" t="str">
        <f>'État des Résultats'!AF9</f>
        <v>Octobre 2017</v>
      </c>
      <c r="AG9" s="101"/>
      <c r="AH9" s="100"/>
      <c r="AI9" s="98" t="str">
        <f>'État des Résultats'!AI9</f>
        <v>Novembre 2017</v>
      </c>
      <c r="AJ9" s="101"/>
      <c r="AK9" s="103"/>
      <c r="AL9" s="98" t="str">
        <f>'État des Résultats'!AL9</f>
        <v>Décembre 2017</v>
      </c>
      <c r="AM9" s="101"/>
      <c r="AN9" s="100"/>
      <c r="AO9" s="100"/>
      <c r="AP9" s="98" t="str">
        <f>'État des Résultats'!AP9</f>
        <v>Année</v>
      </c>
      <c r="AQ9" s="104"/>
      <c r="AR9" s="74"/>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
        <v>153</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4110</v>
      </c>
      <c r="C13" s="92" t="s">
        <v>154</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4120</v>
      </c>
      <c r="C14" s="92" t="s">
        <v>155</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4130</v>
      </c>
      <c r="C15" s="92" t="s">
        <v>156</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4140</v>
      </c>
      <c r="C16" s="92" t="s">
        <v>157</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4150</v>
      </c>
      <c r="C17" s="92" t="s">
        <v>158</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4160</v>
      </c>
      <c r="C18" s="92" t="s">
        <v>159</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4170</v>
      </c>
      <c r="C19" s="92" t="s">
        <v>160</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4180</v>
      </c>
      <c r="C20" s="92" t="s">
        <v>161</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4190</v>
      </c>
      <c r="C21" s="92" t="s">
        <v>162</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4199</v>
      </c>
      <c r="C22" s="92" t="s">
        <v>163</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4100</v>
      </c>
      <c r="C24" s="45" t="s">
        <v>164</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SUM(AG13:AG22)</f>
        <v>0.99999999999999989</v>
      </c>
      <c r="AH24" s="46"/>
      <c r="AI24" s="60">
        <f>SUM(AI13:AI23)</f>
        <v>10</v>
      </c>
      <c r="AJ24" s="47">
        <f>SUM(AJ13:AJ22)</f>
        <v>0.99999999999999989</v>
      </c>
      <c r="AK24" s="46"/>
      <c r="AL24" s="60">
        <f>SUM(AL13:AL23)</f>
        <v>10</v>
      </c>
      <c r="AM24" s="47">
        <f>SUM(AM13:AM22)</f>
        <v>0.99999999999999989</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tr">
        <f>'État des Résultats'!E6</f>
        <v>Rev / place / jour</v>
      </c>
      <c r="F6" s="6">
        <f>+E24/$C$7/31</f>
        <v>3.2258064516129032E-3</v>
      </c>
      <c r="G6" s="7"/>
      <c r="H6" s="5" t="str">
        <f>+E6</f>
        <v>Rev / place / jour</v>
      </c>
      <c r="I6" s="6">
        <f>+H24/$C$7/28</f>
        <v>3.5714285714285718E-3</v>
      </c>
      <c r="J6" s="7"/>
      <c r="K6" s="5" t="str">
        <f>+H6</f>
        <v>Rev / place / jour</v>
      </c>
      <c r="L6" s="6">
        <f>+K24/$C$7/31</f>
        <v>3.2258064516129032E-3</v>
      </c>
      <c r="M6" s="7"/>
      <c r="N6" s="5" t="str">
        <f>+K6</f>
        <v>Rev / place / jour</v>
      </c>
      <c r="O6" s="6">
        <f>+N24/$C$7/30</f>
        <v>3.3333333333333335E-3</v>
      </c>
      <c r="P6" s="8"/>
      <c r="Q6" s="5" t="str">
        <f>+N6</f>
        <v>Rev / place / jour</v>
      </c>
      <c r="R6" s="6">
        <f>+Q24/$C$7/31</f>
        <v>3.2258064516129032E-3</v>
      </c>
      <c r="S6" s="8"/>
      <c r="T6" s="5" t="str">
        <f>+Q6</f>
        <v>Rev / place / jour</v>
      </c>
      <c r="U6" s="6">
        <f>+T24/$C$7/30</f>
        <v>3.3333333333333335E-3</v>
      </c>
      <c r="V6" s="7"/>
      <c r="W6" s="5" t="str">
        <f>+T6</f>
        <v>Rev / place / jour</v>
      </c>
      <c r="X6" s="6">
        <f>+W24/$C$7/31</f>
        <v>3.2258064516129032E-3</v>
      </c>
      <c r="Y6" s="7"/>
      <c r="Z6" s="5" t="str">
        <f>+W6</f>
        <v>Rev / place / jour</v>
      </c>
      <c r="AA6" s="6">
        <f>+Z24/$C$7/31</f>
        <v>3.2258064516129032E-3</v>
      </c>
      <c r="AB6" s="7"/>
      <c r="AC6" s="5" t="str">
        <f>+Z6</f>
        <v>Rev / place / jour</v>
      </c>
      <c r="AD6" s="6">
        <f>+AC24/$C$7/30</f>
        <v>3.3333333333333335E-3</v>
      </c>
      <c r="AE6" s="7"/>
      <c r="AF6" s="5" t="str">
        <f>+AC6</f>
        <v>Rev / place / jour</v>
      </c>
      <c r="AG6" s="6">
        <f>+AF24/$C$7/31</f>
        <v>3.2258064516129032E-3</v>
      </c>
      <c r="AH6" s="7"/>
      <c r="AI6" s="5" t="str">
        <f>+AF6</f>
        <v>Rev / place / jour</v>
      </c>
      <c r="AJ6" s="6">
        <f>+AI24/$C$7/30</f>
        <v>3.3333333333333335E-3</v>
      </c>
      <c r="AK6" s="9"/>
      <c r="AL6" s="5" t="str">
        <f>+AI6</f>
        <v>Rev / place / jour</v>
      </c>
      <c r="AM6" s="6">
        <f>+AL24/$C$7/31</f>
        <v>3.2258064516129032E-3</v>
      </c>
      <c r="AN6" s="7"/>
      <c r="AO6" s="7"/>
      <c r="AP6" s="10" t="str">
        <f>+AL6</f>
        <v>Rev / place / jour</v>
      </c>
      <c r="AQ6" s="11">
        <f>+AP24/$C$7/365</f>
        <v>3.2876712328767121E-3</v>
      </c>
      <c r="AR6" s="2"/>
      <c r="AS6" s="2"/>
      <c r="AT6" s="2"/>
    </row>
    <row r="7" spans="2:56">
      <c r="B7" s="12"/>
      <c r="C7" s="13">
        <f>'État des Résultats'!C7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
        <v>4</v>
      </c>
      <c r="AR7" s="2"/>
      <c r="AS7" s="2"/>
      <c r="AT7" s="2"/>
    </row>
    <row r="8" spans="2:56">
      <c r="B8" s="12"/>
      <c r="C8" s="13" t="str">
        <f>'État des Résultats'!C8</f>
        <v>Revenus annuel par place</v>
      </c>
      <c r="D8"/>
      <c r="E8" s="25" t="str">
        <f>'État des Résultats'!E8</f>
        <v>Pér.01</v>
      </c>
      <c r="F8" s="13" t="str">
        <f>'État des Résultats'!F8</f>
        <v>(%)</v>
      </c>
      <c r="G8" s="20"/>
      <c r="H8" s="25" t="str">
        <f>'État des Résultats'!H8</f>
        <v>Pér.02</v>
      </c>
      <c r="I8" s="13" t="str">
        <f>F8</f>
        <v>(%)</v>
      </c>
      <c r="J8" s="20"/>
      <c r="K8" s="25" t="str">
        <f>'État des Résultats'!K8</f>
        <v>Pér.03</v>
      </c>
      <c r="L8" s="13" t="str">
        <f>I8</f>
        <v>(%)</v>
      </c>
      <c r="M8" s="20"/>
      <c r="N8" s="25" t="str">
        <f>'État des Résultats'!N8</f>
        <v>Pér.04</v>
      </c>
      <c r="O8" s="13" t="str">
        <f>L8</f>
        <v>(%)</v>
      </c>
      <c r="P8" s="21"/>
      <c r="Q8" s="25" t="str">
        <f>'État des Résultats'!Q8</f>
        <v>Pér.05</v>
      </c>
      <c r="R8" s="13" t="str">
        <f>O8</f>
        <v>(%)</v>
      </c>
      <c r="S8" s="21"/>
      <c r="T8" s="25" t="str">
        <f>'État des Résultats'!T8</f>
        <v>Pér.06</v>
      </c>
      <c r="U8" s="13" t="str">
        <f>R8</f>
        <v>(%)</v>
      </c>
      <c r="V8" s="20"/>
      <c r="W8" s="25" t="str">
        <f>'État des Résultats'!W8</f>
        <v>Pér.07</v>
      </c>
      <c r="X8" s="13" t="str">
        <f>U8</f>
        <v>(%)</v>
      </c>
      <c r="Y8" s="20"/>
      <c r="Z8" s="25" t="str">
        <f>'État des Résultats'!Z8</f>
        <v>Pér.08</v>
      </c>
      <c r="AA8" s="13" t="str">
        <f>X8</f>
        <v>(%)</v>
      </c>
      <c r="AB8" s="20"/>
      <c r="AC8" s="25" t="str">
        <f>'État des Résultats'!AC8</f>
        <v>Pér.09</v>
      </c>
      <c r="AD8" s="13" t="str">
        <f>AA8</f>
        <v>(%)</v>
      </c>
      <c r="AE8" s="20"/>
      <c r="AF8" s="25" t="str">
        <f>'État des Résultats'!AF8</f>
        <v>Pér.10</v>
      </c>
      <c r="AG8" s="13" t="str">
        <f>AD8</f>
        <v>(%)</v>
      </c>
      <c r="AH8" s="20"/>
      <c r="AI8" s="25" t="str">
        <f>'État des Résultats'!AI8</f>
        <v>Pér.11</v>
      </c>
      <c r="AJ8" s="13" t="str">
        <f>AG8</f>
        <v>(%)</v>
      </c>
      <c r="AK8" s="22"/>
      <c r="AL8" s="25" t="str">
        <f>'État des Résultats'!AL8</f>
        <v>Pér.12</v>
      </c>
      <c r="AM8" s="13" t="str">
        <f>AJ8</f>
        <v>(%)</v>
      </c>
      <c r="AN8" s="23" t="s">
        <v>0</v>
      </c>
      <c r="AO8" s="20"/>
      <c r="AP8" s="25" t="str">
        <f>'État des Résultats'!AP8</f>
        <v>Total</v>
      </c>
      <c r="AQ8" s="13" t="str">
        <f>AM8</f>
        <v>(%)</v>
      </c>
      <c r="AR8" s="2"/>
      <c r="AS8" s="2"/>
      <c r="AT8" s="2"/>
    </row>
    <row r="9" spans="2:56" ht="13" thickBot="1">
      <c r="B9" s="50"/>
      <c r="C9" s="51">
        <f>AP24/$C$7</f>
        <v>1.2</v>
      </c>
      <c r="D9"/>
      <c r="E9" s="71" t="str">
        <f>'État des Résultats'!E9</f>
        <v>Janvier 2017</v>
      </c>
      <c r="F9" s="99"/>
      <c r="G9" s="100"/>
      <c r="H9" s="71" t="str">
        <f>'État des Résultats'!H9</f>
        <v>Février 2017</v>
      </c>
      <c r="I9" s="101"/>
      <c r="J9" s="100"/>
      <c r="K9" s="71" t="str">
        <f>'État des Résultats'!K9</f>
        <v>Mars 2017</v>
      </c>
      <c r="L9" s="101"/>
      <c r="M9" s="100"/>
      <c r="N9" s="71" t="str">
        <f>'État des Résultats'!N9</f>
        <v>Avril 2017</v>
      </c>
      <c r="O9" s="99"/>
      <c r="P9" s="102"/>
      <c r="Q9" s="71" t="str">
        <f>'État des Résultats'!Q9</f>
        <v>Mai 2017</v>
      </c>
      <c r="R9" s="99"/>
      <c r="S9" s="102"/>
      <c r="T9" s="71" t="str">
        <f>'État des Résultats'!T9</f>
        <v>Juin 2017</v>
      </c>
      <c r="U9" s="101"/>
      <c r="V9" s="100"/>
      <c r="W9" s="71" t="str">
        <f>'État des Résultats'!W9</f>
        <v>Juillet 2017</v>
      </c>
      <c r="X9" s="101"/>
      <c r="Y9" s="100"/>
      <c r="Z9" s="71" t="str">
        <f>'État des Résultats'!Z9</f>
        <v>Août 2017</v>
      </c>
      <c r="AA9" s="101"/>
      <c r="AB9" s="100"/>
      <c r="AC9" s="71" t="str">
        <f>'État des Résultats'!AC9</f>
        <v>Septembre 2017</v>
      </c>
      <c r="AD9" s="101"/>
      <c r="AE9" s="100"/>
      <c r="AF9" s="71" t="str">
        <f>'État des Résultats'!AF9</f>
        <v>Octobre 2017</v>
      </c>
      <c r="AG9" s="101"/>
      <c r="AH9" s="100"/>
      <c r="AI9" s="71" t="str">
        <f>'État des Résultats'!AI9</f>
        <v>Novembre 2017</v>
      </c>
      <c r="AJ9" s="101"/>
      <c r="AK9" s="103"/>
      <c r="AL9" s="71" t="str">
        <f>'État des Résultats'!AL9</f>
        <v>Décembre 2017</v>
      </c>
      <c r="AM9" s="101"/>
      <c r="AN9" s="100"/>
      <c r="AO9" s="100"/>
      <c r="AP9" s="71" t="str">
        <f>'État des Résultats'!AP9</f>
        <v>Année</v>
      </c>
      <c r="AQ9" s="104"/>
      <c r="AR9" s="105"/>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
        <v>165</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4210</v>
      </c>
      <c r="C13" s="92" t="s">
        <v>166</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4220</v>
      </c>
      <c r="C14" s="92" t="s">
        <v>167</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4230</v>
      </c>
      <c r="C15" s="92" t="s">
        <v>168</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4240</v>
      </c>
      <c r="C16" s="92" t="s">
        <v>169</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4250</v>
      </c>
      <c r="C17" s="92" t="s">
        <v>170</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4260</v>
      </c>
      <c r="C18" s="92" t="s">
        <v>171</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4270</v>
      </c>
      <c r="C19" s="92" t="s">
        <v>172</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4280</v>
      </c>
      <c r="C20" s="92" t="s">
        <v>173</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4290</v>
      </c>
      <c r="C21" s="92" t="s">
        <v>174</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4299</v>
      </c>
      <c r="C22" s="92" t="s">
        <v>175</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4200</v>
      </c>
      <c r="C24" s="45" t="s">
        <v>176</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SUM(AG13:AG22)</f>
        <v>0.99999999999999989</v>
      </c>
      <c r="AH24" s="46"/>
      <c r="AI24" s="60">
        <f>SUM(AI13:AI23)</f>
        <v>10</v>
      </c>
      <c r="AJ24" s="47">
        <f>SUM(AJ13:AJ22)</f>
        <v>0.99999999999999989</v>
      </c>
      <c r="AK24" s="46"/>
      <c r="AL24" s="60">
        <f>SUM(AL13:AL23)</f>
        <v>10</v>
      </c>
      <c r="AM24" s="47">
        <f>SUM(AM13:AM22)</f>
        <v>0.99999999999999989</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tr">
        <f>'État des Résultats'!E6</f>
        <v>Rev / place / jour</v>
      </c>
      <c r="F6" s="6">
        <f>+E24/$C$7/31</f>
        <v>3.2258064516129032E-3</v>
      </c>
      <c r="G6" s="7"/>
      <c r="H6" s="5" t="str">
        <f>+E6</f>
        <v>Rev / place / jour</v>
      </c>
      <c r="I6" s="6">
        <f>+H24/$C$7/28</f>
        <v>3.5714285714285718E-3</v>
      </c>
      <c r="J6" s="7"/>
      <c r="K6" s="5" t="str">
        <f>+H6</f>
        <v>Rev / place / jour</v>
      </c>
      <c r="L6" s="6">
        <f>+K24/$C$7/31</f>
        <v>3.2258064516129032E-3</v>
      </c>
      <c r="M6" s="7"/>
      <c r="N6" s="5" t="str">
        <f>+K6</f>
        <v>Rev / place / jour</v>
      </c>
      <c r="O6" s="6">
        <f>+N24/$C$7/30</f>
        <v>3.3333333333333335E-3</v>
      </c>
      <c r="P6" s="8"/>
      <c r="Q6" s="5" t="str">
        <f>+N6</f>
        <v>Rev / place / jour</v>
      </c>
      <c r="R6" s="6">
        <f>+Q24/$C$7/31</f>
        <v>3.2258064516129032E-3</v>
      </c>
      <c r="S6" s="8"/>
      <c r="T6" s="5" t="str">
        <f>+Q6</f>
        <v>Rev / place / jour</v>
      </c>
      <c r="U6" s="6">
        <f>+T24/$C$7/30</f>
        <v>3.3333333333333335E-3</v>
      </c>
      <c r="V6" s="7"/>
      <c r="W6" s="5" t="str">
        <f>+T6</f>
        <v>Rev / place / jour</v>
      </c>
      <c r="X6" s="6">
        <f>+W24/$C$7/31</f>
        <v>3.2258064516129032E-3</v>
      </c>
      <c r="Y6" s="7"/>
      <c r="Z6" s="5" t="str">
        <f>+W6</f>
        <v>Rev / place / jour</v>
      </c>
      <c r="AA6" s="6">
        <f>+Z24/$C$7/31</f>
        <v>3.2258064516129032E-3</v>
      </c>
      <c r="AB6" s="7"/>
      <c r="AC6" s="5" t="str">
        <f>+Z6</f>
        <v>Rev / place / jour</v>
      </c>
      <c r="AD6" s="6">
        <f>+AC24/$C$7/30</f>
        <v>3.3333333333333335E-3</v>
      </c>
      <c r="AE6" s="7"/>
      <c r="AF6" s="5" t="str">
        <f>+AC6</f>
        <v>Rev / place / jour</v>
      </c>
      <c r="AG6" s="6">
        <f>+AF24/$C$7/31</f>
        <v>3.2258064516129032E-3</v>
      </c>
      <c r="AH6" s="7"/>
      <c r="AI6" s="5" t="str">
        <f>+AF6</f>
        <v>Rev / place / jour</v>
      </c>
      <c r="AJ6" s="6">
        <f>+AI24/$C$7/30</f>
        <v>3.3333333333333335E-3</v>
      </c>
      <c r="AK6" s="9"/>
      <c r="AL6" s="5" t="str">
        <f>+AI6</f>
        <v>Rev / place / jour</v>
      </c>
      <c r="AM6" s="6">
        <f>+AL24/$C$7/31</f>
        <v>3.2258064516129032E-3</v>
      </c>
      <c r="AN6" s="7"/>
      <c r="AO6" s="7"/>
      <c r="AP6" s="10" t="str">
        <f>+AL6</f>
        <v>Rev / place / jour</v>
      </c>
      <c r="AQ6" s="11">
        <f>+AP24/$C$7/365</f>
        <v>3.2876712328767121E-3</v>
      </c>
      <c r="AR6" s="2"/>
      <c r="AS6" s="2"/>
      <c r="AT6" s="2"/>
    </row>
    <row r="7" spans="2:56">
      <c r="B7" s="12"/>
      <c r="C7" s="13">
        <f>'État des Résultats'!C7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
        <v>4</v>
      </c>
      <c r="AR7" s="2"/>
      <c r="AS7" s="2"/>
      <c r="AT7" s="2"/>
    </row>
    <row r="8" spans="2:56">
      <c r="B8" s="12"/>
      <c r="C8" s="13" t="str">
        <f>'État des Résultats'!C8</f>
        <v>Revenus annuel par place</v>
      </c>
      <c r="D8"/>
      <c r="E8" s="25" t="str">
        <f>'État des Résultats'!E8</f>
        <v>Pér.01</v>
      </c>
      <c r="F8" s="13" t="str">
        <f>'État des Résultats'!F8</f>
        <v>(%)</v>
      </c>
      <c r="G8" s="20"/>
      <c r="H8" s="25" t="str">
        <f>'État des Résultats'!H8</f>
        <v>Pér.02</v>
      </c>
      <c r="I8" s="13" t="str">
        <f>F8</f>
        <v>(%)</v>
      </c>
      <c r="J8" s="20"/>
      <c r="K8" s="25" t="str">
        <f>'État des Résultats'!K8</f>
        <v>Pér.03</v>
      </c>
      <c r="L8" s="13" t="str">
        <f>I8</f>
        <v>(%)</v>
      </c>
      <c r="M8" s="20"/>
      <c r="N8" s="25" t="str">
        <f>'État des Résultats'!N8</f>
        <v>Pér.04</v>
      </c>
      <c r="O8" s="13" t="str">
        <f>L8</f>
        <v>(%)</v>
      </c>
      <c r="P8" s="21"/>
      <c r="Q8" s="25" t="str">
        <f>'État des Résultats'!Q8</f>
        <v>Pér.05</v>
      </c>
      <c r="R8" s="13" t="str">
        <f>O8</f>
        <v>(%)</v>
      </c>
      <c r="S8" s="21"/>
      <c r="T8" s="25" t="str">
        <f>'État des Résultats'!T8</f>
        <v>Pér.06</v>
      </c>
      <c r="U8" s="13" t="str">
        <f>R8</f>
        <v>(%)</v>
      </c>
      <c r="V8" s="20"/>
      <c r="W8" s="25" t="str">
        <f>'État des Résultats'!W8</f>
        <v>Pér.07</v>
      </c>
      <c r="X8" s="13" t="str">
        <f>U8</f>
        <v>(%)</v>
      </c>
      <c r="Y8" s="20"/>
      <c r="Z8" s="25" t="str">
        <f>'État des Résultats'!Z8</f>
        <v>Pér.08</v>
      </c>
      <c r="AA8" s="13" t="str">
        <f>X8</f>
        <v>(%)</v>
      </c>
      <c r="AB8" s="20"/>
      <c r="AC8" s="25" t="str">
        <f>'État des Résultats'!AC8</f>
        <v>Pér.09</v>
      </c>
      <c r="AD8" s="13" t="str">
        <f>AA8</f>
        <v>(%)</v>
      </c>
      <c r="AE8" s="20"/>
      <c r="AF8" s="25" t="str">
        <f>'État des Résultats'!AF8</f>
        <v>Pér.10</v>
      </c>
      <c r="AG8" s="13" t="str">
        <f>AD8</f>
        <v>(%)</v>
      </c>
      <c r="AH8" s="20"/>
      <c r="AI8" s="25" t="str">
        <f>'État des Résultats'!AI8</f>
        <v>Pér.11</v>
      </c>
      <c r="AJ8" s="13" t="str">
        <f>AG8</f>
        <v>(%)</v>
      </c>
      <c r="AK8" s="22"/>
      <c r="AL8" s="25" t="str">
        <f>'État des Résultats'!AL8</f>
        <v>Pér.12</v>
      </c>
      <c r="AM8" s="13" t="str">
        <f>AJ8</f>
        <v>(%)</v>
      </c>
      <c r="AN8" s="23" t="s">
        <v>0</v>
      </c>
      <c r="AO8" s="20"/>
      <c r="AP8" s="25" t="str">
        <f>'État des Résultats'!AP8</f>
        <v>Total</v>
      </c>
      <c r="AQ8" s="13" t="str">
        <f>AM8</f>
        <v>(%)</v>
      </c>
      <c r="AR8" s="2"/>
      <c r="AS8" s="2"/>
      <c r="AT8" s="2"/>
    </row>
    <row r="9" spans="2:56" ht="13" thickBot="1">
      <c r="B9" s="50"/>
      <c r="C9" s="51">
        <f>AP24/$C$7</f>
        <v>1.2</v>
      </c>
      <c r="D9"/>
      <c r="E9" s="71" t="str">
        <f>'État des Résultats'!E9</f>
        <v>Janvier 2017</v>
      </c>
      <c r="F9" s="99"/>
      <c r="G9" s="100"/>
      <c r="H9" s="71" t="str">
        <f>'État des Résultats'!H9</f>
        <v>Février 2017</v>
      </c>
      <c r="I9" s="101"/>
      <c r="J9" s="100"/>
      <c r="K9" s="71" t="str">
        <f>'État des Résultats'!K9</f>
        <v>Mars 2017</v>
      </c>
      <c r="L9" s="101"/>
      <c r="M9" s="100"/>
      <c r="N9" s="71" t="str">
        <f>'État des Résultats'!N9</f>
        <v>Avril 2017</v>
      </c>
      <c r="O9" s="99"/>
      <c r="P9" s="102"/>
      <c r="Q9" s="71" t="str">
        <f>'État des Résultats'!Q9</f>
        <v>Mai 2017</v>
      </c>
      <c r="R9" s="99"/>
      <c r="S9" s="102"/>
      <c r="T9" s="71" t="str">
        <f>'État des Résultats'!T9</f>
        <v>Juin 2017</v>
      </c>
      <c r="U9" s="101"/>
      <c r="V9" s="100"/>
      <c r="W9" s="71" t="str">
        <f>'État des Résultats'!W9</f>
        <v>Juillet 2017</v>
      </c>
      <c r="X9" s="101"/>
      <c r="Y9" s="100"/>
      <c r="Z9" s="71" t="str">
        <f>'État des Résultats'!Z9</f>
        <v>Août 2017</v>
      </c>
      <c r="AA9" s="101"/>
      <c r="AB9" s="100"/>
      <c r="AC9" s="71" t="str">
        <f>'État des Résultats'!AC9</f>
        <v>Septembre 2017</v>
      </c>
      <c r="AD9" s="101"/>
      <c r="AE9" s="100"/>
      <c r="AF9" s="71" t="str">
        <f>'État des Résultats'!AF9</f>
        <v>Octobre 2017</v>
      </c>
      <c r="AG9" s="101"/>
      <c r="AH9" s="100"/>
      <c r="AI9" s="71" t="str">
        <f>'État des Résultats'!AI9</f>
        <v>Novembre 2017</v>
      </c>
      <c r="AJ9" s="101"/>
      <c r="AK9" s="103"/>
      <c r="AL9" s="71" t="str">
        <f>'État des Résultats'!AL9</f>
        <v>Décembre 2017</v>
      </c>
      <c r="AM9" s="101"/>
      <c r="AN9" s="100"/>
      <c r="AO9" s="100"/>
      <c r="AP9" s="71" t="str">
        <f>'État des Résultats'!AP9</f>
        <v>Année</v>
      </c>
      <c r="AQ9" s="104"/>
      <c r="AR9" s="105"/>
      <c r="AS9" s="105"/>
      <c r="AT9" s="106"/>
      <c r="AU9" s="107"/>
      <c r="AV9" s="107"/>
      <c r="AW9" s="107"/>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
        <v>134</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4310</v>
      </c>
      <c r="C13" s="92" t="s">
        <v>177</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4320</v>
      </c>
      <c r="C14" s="92" t="s">
        <v>178</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4330</v>
      </c>
      <c r="C15" s="92" t="s">
        <v>179</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4340</v>
      </c>
      <c r="C16" s="92" t="s">
        <v>180</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4350</v>
      </c>
      <c r="C17" s="92" t="s">
        <v>181</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4360</v>
      </c>
      <c r="C18" s="92" t="s">
        <v>182</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4370</v>
      </c>
      <c r="C19" s="92" t="s">
        <v>183</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4380</v>
      </c>
      <c r="C20" s="92" t="s">
        <v>184</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4390</v>
      </c>
      <c r="C21" s="92" t="s">
        <v>185</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4399</v>
      </c>
      <c r="C22" s="92" t="s">
        <v>186</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4300</v>
      </c>
      <c r="C24" s="45" t="s">
        <v>187</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SUM(AG13:AG22)</f>
        <v>0.99999999999999989</v>
      </c>
      <c r="AH24" s="46"/>
      <c r="AI24" s="60">
        <f>SUM(AI13:AI23)</f>
        <v>10</v>
      </c>
      <c r="AJ24" s="47">
        <f>SUM(AJ13:AJ22)</f>
        <v>0.99999999999999989</v>
      </c>
      <c r="AK24" s="46"/>
      <c r="AL24" s="60">
        <f>SUM(AL13:AL23)</f>
        <v>10</v>
      </c>
      <c r="AM24" s="47">
        <f>SUM(AM13:AM22)</f>
        <v>0.99999999999999989</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B1:BQ36"/>
  <sheetViews>
    <sheetView zoomScale="125" zoomScaleNormal="125" zoomScalePageLayoutView="125" workbookViewId="0">
      <selection activeCell="C7" sqref="C7"/>
    </sheetView>
  </sheetViews>
  <sheetFormatPr baseColWidth="10" defaultRowHeight="12" x14ac:dyDescent="0"/>
  <cols>
    <col min="1" max="1" width="2.1640625" customWidth="1"/>
    <col min="2" max="2" width="5.1640625" customWidth="1"/>
    <col min="3" max="3" width="50.6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
        <v>3</v>
      </c>
      <c r="F6" s="6">
        <f>+E17/$C$7/31</f>
        <v>3.3870967741935483E-3</v>
      </c>
      <c r="G6" s="7"/>
      <c r="H6" s="5" t="str">
        <f>+E6</f>
        <v>Coût / place / jour</v>
      </c>
      <c r="I6" s="6">
        <f>+H17/$C$7/28</f>
        <v>3.7499999999999999E-3</v>
      </c>
      <c r="J6" s="7"/>
      <c r="K6" s="5" t="str">
        <f>+H6</f>
        <v>Coût / place / jour</v>
      </c>
      <c r="L6" s="6">
        <f>+K17/$C$7/31</f>
        <v>3.3870967741935483E-3</v>
      </c>
      <c r="M6" s="7"/>
      <c r="N6" s="5" t="str">
        <f>+K6</f>
        <v>Coût / place / jour</v>
      </c>
      <c r="O6" s="6">
        <f>+N17/$C$7/30</f>
        <v>3.5000000000000001E-3</v>
      </c>
      <c r="P6" s="8"/>
      <c r="Q6" s="5" t="str">
        <f>+N6</f>
        <v>Coût / place / jour</v>
      </c>
      <c r="R6" s="6">
        <f>+Q17/$C$7/31</f>
        <v>3.3870967741935483E-3</v>
      </c>
      <c r="S6" s="8"/>
      <c r="T6" s="5" t="str">
        <f>+Q6</f>
        <v>Coût / place / jour</v>
      </c>
      <c r="U6" s="6">
        <f>+T17/$C$7/30</f>
        <v>3.5000000000000001E-3</v>
      </c>
      <c r="V6" s="7"/>
      <c r="W6" s="5" t="str">
        <f>+T6</f>
        <v>Coût / place / jour</v>
      </c>
      <c r="X6" s="6">
        <f>+W17/$C$7/31</f>
        <v>3.3870967741935483E-3</v>
      </c>
      <c r="Y6" s="7"/>
      <c r="Z6" s="5" t="str">
        <f>+W6</f>
        <v>Coût / place / jour</v>
      </c>
      <c r="AA6" s="6">
        <f>+Z17/$C$7/31</f>
        <v>3.3870967741935483E-3</v>
      </c>
      <c r="AB6" s="7"/>
      <c r="AC6" s="5" t="str">
        <f>+Z6</f>
        <v>Coût / place / jour</v>
      </c>
      <c r="AD6" s="6">
        <f>+AC17/$C$7/30</f>
        <v>3.5000000000000001E-3</v>
      </c>
      <c r="AE6" s="7"/>
      <c r="AF6" s="5" t="str">
        <f>+AC6</f>
        <v>Coût / place / jour</v>
      </c>
      <c r="AG6" s="6">
        <f>+AF17/$C$7/31</f>
        <v>3.3870967741935483E-3</v>
      </c>
      <c r="AH6" s="7"/>
      <c r="AI6" s="5" t="str">
        <f>+AF6</f>
        <v>Coût / place / jour</v>
      </c>
      <c r="AJ6" s="6">
        <f>+AI17/$C$7/30</f>
        <v>3.5000000000000001E-3</v>
      </c>
      <c r="AK6" s="9"/>
      <c r="AL6" s="5" t="str">
        <f>+AI6</f>
        <v>Coût / place / jour</v>
      </c>
      <c r="AM6" s="6">
        <f>+AL17/$C$7/31</f>
        <v>3.3870967741935483E-3</v>
      </c>
      <c r="AN6" s="7"/>
      <c r="AO6" s="7"/>
      <c r="AP6" s="10" t="str">
        <f>+AL6</f>
        <v>Coût / place / jour</v>
      </c>
      <c r="AQ6" s="11">
        <f>+AP17/$C$7/365</f>
        <v>3.4520547945205479E-3</v>
      </c>
      <c r="AR6" s="2"/>
      <c r="AS6" s="2"/>
      <c r="AT6" s="2"/>
    </row>
    <row r="7" spans="2:56">
      <c r="B7" s="12"/>
      <c r="C7" s="236">
        <f>+'État des Résultats'!C7</f>
        <v>100</v>
      </c>
      <c r="D7"/>
      <c r="E7" s="18">
        <f>+E17/$AP17</f>
        <v>8.3333333333333329E-2</v>
      </c>
      <c r="F7" s="14"/>
      <c r="G7"/>
      <c r="H7" s="18">
        <f>+H17/$AP17</f>
        <v>8.3333333333333329E-2</v>
      </c>
      <c r="I7" s="14"/>
      <c r="J7"/>
      <c r="K7" s="18">
        <f>+K17/$AP17</f>
        <v>8.3333333333333329E-2</v>
      </c>
      <c r="L7" s="19"/>
      <c r="M7"/>
      <c r="N7" s="18">
        <f>+N17/$AP17</f>
        <v>8.3333333333333329E-2</v>
      </c>
      <c r="O7" s="19"/>
      <c r="P7" s="15"/>
      <c r="Q7" s="18">
        <f>+Q17/$AP17</f>
        <v>8.3333333333333329E-2</v>
      </c>
      <c r="R7" s="19"/>
      <c r="S7" s="15"/>
      <c r="T7" s="18">
        <f>+T17/$AP17</f>
        <v>8.3333333333333329E-2</v>
      </c>
      <c r="U7" s="19"/>
      <c r="V7"/>
      <c r="W7" s="18">
        <f>+W17/$AP17</f>
        <v>8.3333333333333329E-2</v>
      </c>
      <c r="X7" s="19"/>
      <c r="Y7"/>
      <c r="Z7" s="18">
        <f>+Z17/$AP17</f>
        <v>8.3333333333333329E-2</v>
      </c>
      <c r="AA7" s="19"/>
      <c r="AB7"/>
      <c r="AC7" s="18">
        <f>+AC17/$AP17</f>
        <v>8.3333333333333329E-2</v>
      </c>
      <c r="AD7" s="19"/>
      <c r="AE7"/>
      <c r="AF7" s="18">
        <f>+AF17/$AP17</f>
        <v>8.3333333333333329E-2</v>
      </c>
      <c r="AG7" s="19"/>
      <c r="AH7"/>
      <c r="AI7" s="18">
        <f>+AI17/$AP17</f>
        <v>8.3333333333333329E-2</v>
      </c>
      <c r="AJ7" s="19"/>
      <c r="AK7" s="16"/>
      <c r="AL7" s="18">
        <f>+AL17/$AP17</f>
        <v>8.3333333333333329E-2</v>
      </c>
      <c r="AM7" s="19"/>
      <c r="AN7"/>
      <c r="AO7"/>
      <c r="AP7" s="24">
        <f>+AP17/$AP17</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5" t="str">
        <f>+'Total des coûts d''exploitation'!AP8</f>
        <v>Total</v>
      </c>
      <c r="AQ8" s="13" t="str">
        <f>+AM8</f>
        <v>(%)</v>
      </c>
      <c r="AR8" s="2"/>
      <c r="AS8" s="2"/>
      <c r="AT8" s="2"/>
    </row>
    <row r="9" spans="2:56" ht="13" thickBot="1">
      <c r="B9" s="50"/>
      <c r="C9" s="51">
        <f>AP17/$C$7</f>
        <v>1.26</v>
      </c>
      <c r="D9"/>
      <c r="E9" s="71" t="str">
        <f>+'Total des coûts d''exploitation'!E9</f>
        <v>Janvier 2017</v>
      </c>
      <c r="F9" s="99"/>
      <c r="G9" s="100"/>
      <c r="H9" s="71" t="str">
        <f>+'Total des coûts d''exploitation'!H9</f>
        <v>Février 2017</v>
      </c>
      <c r="I9" s="101"/>
      <c r="J9" s="100"/>
      <c r="K9" s="71" t="str">
        <f>+'Total des coûts d''exploitation'!K9</f>
        <v>Mars 2017</v>
      </c>
      <c r="L9" s="101"/>
      <c r="M9" s="100"/>
      <c r="N9" s="71" t="str">
        <f>+'Total des coûts d''exploitation'!N9</f>
        <v>Avril 2017</v>
      </c>
      <c r="O9" s="99"/>
      <c r="P9" s="102"/>
      <c r="Q9" s="71" t="str">
        <f>+'Total des coûts d''exploitation'!Q9</f>
        <v>Mai 2017</v>
      </c>
      <c r="R9" s="99"/>
      <c r="S9" s="102"/>
      <c r="T9" s="71" t="str">
        <f>+'Total des coûts d''exploitation'!T9</f>
        <v>Juin 2017</v>
      </c>
      <c r="U9" s="101"/>
      <c r="V9" s="100"/>
      <c r="W9" s="71" t="str">
        <f>+'Total des coûts d''exploitation'!W9</f>
        <v>Juillet 2017</v>
      </c>
      <c r="X9" s="101"/>
      <c r="Y9" s="100"/>
      <c r="Z9" s="71" t="str">
        <f>+'Total des coûts d''exploitation'!Z9</f>
        <v>Août 2017</v>
      </c>
      <c r="AA9" s="101"/>
      <c r="AB9" s="100"/>
      <c r="AC9" s="71" t="str">
        <f>+'Total des coûts d''exploitation'!AC9</f>
        <v>Septembre 2017</v>
      </c>
      <c r="AD9" s="101"/>
      <c r="AE9" s="100"/>
      <c r="AF9" s="71" t="str">
        <f>+'Total des coûts d''exploitation'!AF9</f>
        <v>Octobre 2017</v>
      </c>
      <c r="AG9" s="101"/>
      <c r="AH9" s="100"/>
      <c r="AI9" s="71" t="str">
        <f>+'Total des coûts d''exploitation'!AI9</f>
        <v>Novembre 2017</v>
      </c>
      <c r="AJ9" s="101"/>
      <c r="AK9" s="103"/>
      <c r="AL9" s="71" t="str">
        <f>+'Total des coûts d''exploitation'!AL9</f>
        <v>Décembre 2017</v>
      </c>
      <c r="AM9" s="101"/>
      <c r="AN9" s="100"/>
      <c r="AO9" s="100"/>
      <c r="AP9" s="71" t="str">
        <f>+'Total des coûts d''exploitation'!AP9</f>
        <v>Année</v>
      </c>
      <c r="AQ9" s="104"/>
      <c r="AR9" s="105"/>
      <c r="AS9" s="105"/>
      <c r="AT9" s="106"/>
      <c r="AU9" s="107"/>
      <c r="AV9" s="107"/>
      <c r="AW9" s="107"/>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Résultats'!C16</f>
        <v>Coût des marchandises vendues</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38">
        <v>5100</v>
      </c>
      <c r="C13" s="39" t="s">
        <v>196</v>
      </c>
      <c r="D13" s="2"/>
      <c r="E13" s="235">
        <f>+F13*'Revenus Nourritures'!E24</f>
        <v>3</v>
      </c>
      <c r="F13" s="233">
        <v>0.3</v>
      </c>
      <c r="G13" s="2"/>
      <c r="H13" s="235">
        <f>+I13*'Revenus Nourritures'!H24</f>
        <v>3</v>
      </c>
      <c r="I13" s="233">
        <f>F13</f>
        <v>0.3</v>
      </c>
      <c r="J13" s="40"/>
      <c r="K13" s="235">
        <f>+L13*'Revenus Nourritures'!K24</f>
        <v>3</v>
      </c>
      <c r="L13" s="233">
        <f>I13</f>
        <v>0.3</v>
      </c>
      <c r="M13" s="40"/>
      <c r="N13" s="235">
        <f>+O13*'Revenus Nourritures'!N24</f>
        <v>3</v>
      </c>
      <c r="O13" s="233">
        <f>L13</f>
        <v>0.3</v>
      </c>
      <c r="P13" s="40"/>
      <c r="Q13" s="235">
        <f>+R13*'Revenus Nourritures'!Q24</f>
        <v>3</v>
      </c>
      <c r="R13" s="233">
        <f>O13</f>
        <v>0.3</v>
      </c>
      <c r="S13" s="40"/>
      <c r="T13" s="235">
        <f>+U13*'Revenus Nourritures'!T24</f>
        <v>3</v>
      </c>
      <c r="U13" s="233">
        <f>R13</f>
        <v>0.3</v>
      </c>
      <c r="V13" s="40"/>
      <c r="W13" s="235">
        <f>+X13*'Revenus Nourritures'!W24</f>
        <v>3</v>
      </c>
      <c r="X13" s="233">
        <f>U13</f>
        <v>0.3</v>
      </c>
      <c r="Y13" s="40"/>
      <c r="Z13" s="235">
        <f>+AA13*'Revenus Nourritures'!Z24</f>
        <v>3</v>
      </c>
      <c r="AA13" s="233">
        <f>X13</f>
        <v>0.3</v>
      </c>
      <c r="AB13" s="40"/>
      <c r="AC13" s="235">
        <f>+AD13*'Revenus Nourritures'!AC24</f>
        <v>3</v>
      </c>
      <c r="AD13" s="233">
        <f>AA13</f>
        <v>0.3</v>
      </c>
      <c r="AE13" s="40"/>
      <c r="AF13" s="235">
        <f>+AG13*'Revenus Nourritures'!AF24</f>
        <v>3</v>
      </c>
      <c r="AG13" s="233">
        <f>AD13</f>
        <v>0.3</v>
      </c>
      <c r="AH13" s="40"/>
      <c r="AI13" s="235">
        <f>+AJ13*'Revenus Nourritures'!AI24</f>
        <v>3</v>
      </c>
      <c r="AJ13" s="233">
        <f>AG13</f>
        <v>0.3</v>
      </c>
      <c r="AK13" s="40"/>
      <c r="AL13" s="235">
        <f>+AM13*'Revenus Nourritures'!AL24</f>
        <v>3</v>
      </c>
      <c r="AM13" s="233">
        <f>AJ13</f>
        <v>0.3</v>
      </c>
      <c r="AN13" s="40"/>
      <c r="AO13" s="40"/>
      <c r="AP13" s="64">
        <f>SUM(+$AL13+$AI13+$AF13+$AC13+$Z13+$W13+$T13+$Q13+$N13+$K13+$H13+$E13)</f>
        <v>36</v>
      </c>
      <c r="AQ13" s="65">
        <f>AP13/AP$17</f>
        <v>0.2857142857142857</v>
      </c>
      <c r="AR13" s="40"/>
      <c r="AS13" s="40"/>
      <c r="AT13" s="40"/>
      <c r="AU13" s="41"/>
      <c r="AV13" s="41"/>
      <c r="AW13" s="41"/>
      <c r="AX13" s="41"/>
      <c r="AY13" s="41"/>
      <c r="AZ13" s="41"/>
      <c r="BA13" s="41"/>
      <c r="BB13" s="41"/>
      <c r="BC13" s="41"/>
    </row>
    <row r="14" spans="2:56">
      <c r="B14" s="38">
        <v>5200</v>
      </c>
      <c r="C14" s="39" t="s">
        <v>133</v>
      </c>
      <c r="D14" s="2"/>
      <c r="E14" s="235">
        <f>+F14*'Revenus Boissons'!E24</f>
        <v>4</v>
      </c>
      <c r="F14" s="234">
        <v>0.4</v>
      </c>
      <c r="G14" s="2"/>
      <c r="H14" s="235">
        <f>+I14*'Revenus Boissons'!H24</f>
        <v>4</v>
      </c>
      <c r="I14" s="234">
        <f>F14</f>
        <v>0.4</v>
      </c>
      <c r="J14" s="40"/>
      <c r="K14" s="235">
        <f>+L14*'Revenus Boissons'!K24</f>
        <v>4</v>
      </c>
      <c r="L14" s="234">
        <f>I14</f>
        <v>0.4</v>
      </c>
      <c r="M14" s="40"/>
      <c r="N14" s="235">
        <f>+O14*'Revenus Boissons'!N24</f>
        <v>4</v>
      </c>
      <c r="O14" s="234">
        <f>L14</f>
        <v>0.4</v>
      </c>
      <c r="P14" s="40"/>
      <c r="Q14" s="235">
        <f>+R14*'Revenus Boissons'!Q24</f>
        <v>4</v>
      </c>
      <c r="R14" s="234">
        <f>O14</f>
        <v>0.4</v>
      </c>
      <c r="S14" s="40"/>
      <c r="T14" s="235">
        <f>+U14*'Revenus Boissons'!T24</f>
        <v>4</v>
      </c>
      <c r="U14" s="234">
        <f>R14</f>
        <v>0.4</v>
      </c>
      <c r="V14" s="40"/>
      <c r="W14" s="235">
        <f>+X14*'Revenus Boissons'!W24</f>
        <v>4</v>
      </c>
      <c r="X14" s="234">
        <f>U14</f>
        <v>0.4</v>
      </c>
      <c r="Y14" s="40"/>
      <c r="Z14" s="235">
        <f>+AA14*'Revenus Boissons'!Z24</f>
        <v>4</v>
      </c>
      <c r="AA14" s="234">
        <f>X14</f>
        <v>0.4</v>
      </c>
      <c r="AB14" s="40"/>
      <c r="AC14" s="235">
        <f>+AD14*'Revenus Boissons'!AC24</f>
        <v>4</v>
      </c>
      <c r="AD14" s="234">
        <f>AA14</f>
        <v>0.4</v>
      </c>
      <c r="AE14" s="40"/>
      <c r="AF14" s="235">
        <f>+AG14*'Revenus Boissons'!AF24</f>
        <v>4</v>
      </c>
      <c r="AG14" s="234">
        <f>AD14</f>
        <v>0.4</v>
      </c>
      <c r="AH14" s="40"/>
      <c r="AI14" s="235">
        <f>+AJ14*'Revenus Boissons'!AI24</f>
        <v>4</v>
      </c>
      <c r="AJ14" s="234">
        <f>AG14</f>
        <v>0.4</v>
      </c>
      <c r="AK14" s="40"/>
      <c r="AL14" s="235">
        <f>+AM14*'Revenus Boissons'!AL24</f>
        <v>4</v>
      </c>
      <c r="AM14" s="234">
        <f>AJ14</f>
        <v>0.4</v>
      </c>
      <c r="AN14" s="40"/>
      <c r="AO14" s="40"/>
      <c r="AP14" s="64">
        <f>SUM(+$AL14+$AI14+$AF14+$AC14+$Z14+$W14+$T14+$Q14+$N14+$K14+$H14+$E14)</f>
        <v>48</v>
      </c>
      <c r="AQ14" s="66">
        <f>AP14/AP$17</f>
        <v>0.38095238095238093</v>
      </c>
      <c r="AR14" s="40"/>
      <c r="AS14" s="40"/>
      <c r="AT14" s="40"/>
      <c r="AU14" s="41"/>
      <c r="AV14" s="41"/>
      <c r="AW14" s="41"/>
      <c r="AX14" s="41"/>
      <c r="AY14" s="41"/>
      <c r="AZ14" s="41"/>
      <c r="BA14" s="41"/>
      <c r="BB14" s="41"/>
      <c r="BC14" s="41"/>
    </row>
    <row r="15" spans="2:56">
      <c r="B15" s="38">
        <v>5300</v>
      </c>
      <c r="C15" s="39" t="s">
        <v>134</v>
      </c>
      <c r="D15" s="2"/>
      <c r="E15" s="235">
        <f>+F15*'Autres revenus'!E24</f>
        <v>3.5</v>
      </c>
      <c r="F15" s="234">
        <v>0.35</v>
      </c>
      <c r="G15" s="42" t="s">
        <v>0</v>
      </c>
      <c r="H15" s="235">
        <f>+I15*'Autres revenus'!H24</f>
        <v>3.5</v>
      </c>
      <c r="I15" s="234">
        <f>F15</f>
        <v>0.35</v>
      </c>
      <c r="J15" s="40"/>
      <c r="K15" s="235">
        <f>+L15*'Autres revenus'!K24</f>
        <v>3.5</v>
      </c>
      <c r="L15" s="234">
        <f>I15</f>
        <v>0.35</v>
      </c>
      <c r="M15" s="40"/>
      <c r="N15" s="235">
        <f>+O15*'Autres revenus'!N24</f>
        <v>3.5</v>
      </c>
      <c r="O15" s="234">
        <f>L15</f>
        <v>0.35</v>
      </c>
      <c r="P15" s="40"/>
      <c r="Q15" s="235">
        <f>+R15*'Autres revenus'!Q24</f>
        <v>3.5</v>
      </c>
      <c r="R15" s="234">
        <f>O15</f>
        <v>0.35</v>
      </c>
      <c r="S15" s="40"/>
      <c r="T15" s="235">
        <f>+U15*'Autres revenus'!T24</f>
        <v>3.5</v>
      </c>
      <c r="U15" s="234">
        <f>R15</f>
        <v>0.35</v>
      </c>
      <c r="V15" s="40"/>
      <c r="W15" s="235">
        <f>+X15*'Autres revenus'!W24</f>
        <v>3.5</v>
      </c>
      <c r="X15" s="234">
        <f>U15</f>
        <v>0.35</v>
      </c>
      <c r="Y15" s="40"/>
      <c r="Z15" s="235">
        <f>+AA15*'Autres revenus'!Z24</f>
        <v>3.5</v>
      </c>
      <c r="AA15" s="234">
        <f>X15</f>
        <v>0.35</v>
      </c>
      <c r="AB15" s="40"/>
      <c r="AC15" s="235">
        <f>+AD15*'Autres revenus'!AC24</f>
        <v>3.5</v>
      </c>
      <c r="AD15" s="234">
        <f>AA15</f>
        <v>0.35</v>
      </c>
      <c r="AE15" s="40"/>
      <c r="AF15" s="235">
        <f>+AG15*'Autres revenus'!AF24</f>
        <v>3.5</v>
      </c>
      <c r="AG15" s="234">
        <f>AD15</f>
        <v>0.35</v>
      </c>
      <c r="AH15" s="40"/>
      <c r="AI15" s="235">
        <f>+AJ15*'Autres revenus'!AI24</f>
        <v>3.5</v>
      </c>
      <c r="AJ15" s="234">
        <f>AG15</f>
        <v>0.35</v>
      </c>
      <c r="AK15" s="40"/>
      <c r="AL15" s="235">
        <f>+AM15*'Autres revenus'!AL24</f>
        <v>3.5</v>
      </c>
      <c r="AM15" s="234">
        <f>AJ15</f>
        <v>0.35</v>
      </c>
      <c r="AN15" s="40"/>
      <c r="AO15" s="40"/>
      <c r="AP15" s="64">
        <f t="shared" ref="AP15" si="0">SUM(+$AL15+$AI15+$AF15+$AC15+$Z15+$W15+$T15+$Q15+$N15+$K15+$H15+$E15)</f>
        <v>42</v>
      </c>
      <c r="AQ15" s="66">
        <f>AP15/AP$17</f>
        <v>0.33333333333333331</v>
      </c>
      <c r="AR15" s="40"/>
      <c r="AS15" s="40"/>
      <c r="AT15" s="40"/>
      <c r="AU15" s="41"/>
      <c r="AV15" s="41"/>
      <c r="AW15" s="41"/>
      <c r="AX15" s="41"/>
      <c r="AY15" s="41"/>
      <c r="AZ15" s="41"/>
      <c r="BA15" s="41"/>
      <c r="BB15" s="41"/>
      <c r="BC15" s="41"/>
    </row>
    <row r="16" spans="2:56" ht="13" thickBot="1">
      <c r="B16" s="85" t="s">
        <v>0</v>
      </c>
      <c r="C16" s="86"/>
      <c r="D16" s="2"/>
      <c r="E16" s="87" t="s">
        <v>0</v>
      </c>
      <c r="F16" s="88" t="s">
        <v>0</v>
      </c>
      <c r="G16" s="2"/>
      <c r="H16" s="87" t="s">
        <v>0</v>
      </c>
      <c r="I16" s="88" t="s">
        <v>0</v>
      </c>
      <c r="J16" s="2"/>
      <c r="K16" s="87" t="s">
        <v>0</v>
      </c>
      <c r="L16" s="88" t="s">
        <v>0</v>
      </c>
      <c r="M16" s="2"/>
      <c r="N16" s="87" t="s">
        <v>0</v>
      </c>
      <c r="O16" s="88" t="s">
        <v>0</v>
      </c>
      <c r="P16" s="2"/>
      <c r="Q16" s="87" t="s">
        <v>0</v>
      </c>
      <c r="R16" s="88" t="s">
        <v>0</v>
      </c>
      <c r="S16" s="89"/>
      <c r="T16" s="87" t="s">
        <v>0</v>
      </c>
      <c r="U16" s="88" t="s">
        <v>0</v>
      </c>
      <c r="V16" s="2"/>
      <c r="W16" s="87" t="s">
        <v>0</v>
      </c>
      <c r="X16" s="88" t="s">
        <v>0</v>
      </c>
      <c r="Y16" s="2"/>
      <c r="Z16" s="87" t="s">
        <v>0</v>
      </c>
      <c r="AA16" s="88" t="s">
        <v>0</v>
      </c>
      <c r="AB16" s="2"/>
      <c r="AC16" s="87" t="s">
        <v>0</v>
      </c>
      <c r="AD16" s="88" t="s">
        <v>0</v>
      </c>
      <c r="AE16" s="2"/>
      <c r="AF16" s="87" t="s">
        <v>0</v>
      </c>
      <c r="AG16" s="88" t="str">
        <f>+AD16</f>
        <v xml:space="preserve"> </v>
      </c>
      <c r="AH16" s="2"/>
      <c r="AI16" s="87" t="s">
        <v>0</v>
      </c>
      <c r="AJ16" s="88" t="str">
        <f>+AG16</f>
        <v xml:space="preserve"> </v>
      </c>
      <c r="AK16" s="2"/>
      <c r="AL16" s="87" t="s">
        <v>0</v>
      </c>
      <c r="AM16" s="88" t="str">
        <f>+AJ16</f>
        <v xml:space="preserve"> </v>
      </c>
      <c r="AN16" s="2"/>
      <c r="AO16" s="2"/>
      <c r="AP16" s="64" t="s">
        <v>0</v>
      </c>
      <c r="AQ16" s="90" t="s">
        <v>0</v>
      </c>
      <c r="AR16" s="2"/>
      <c r="AS16" s="2"/>
      <c r="AT16" s="2"/>
    </row>
    <row r="17" spans="2:69" ht="14" thickTop="1" thickBot="1">
      <c r="B17" s="44">
        <v>5000</v>
      </c>
      <c r="C17" s="45" t="s">
        <v>195</v>
      </c>
      <c r="D17" s="46"/>
      <c r="E17" s="60">
        <f>SUM(E13:E16)</f>
        <v>10.5</v>
      </c>
      <c r="F17" s="47">
        <f>+E17/'État des Résultats'!E14</f>
        <v>0.35</v>
      </c>
      <c r="G17" s="46"/>
      <c r="H17" s="63">
        <f>SUM(H13:H16)</f>
        <v>10.5</v>
      </c>
      <c r="I17" s="47">
        <f>+H17/'État des Résultats'!H14</f>
        <v>0.35</v>
      </c>
      <c r="J17" s="46"/>
      <c r="K17" s="60">
        <f>SUM(K13:K16)</f>
        <v>10.5</v>
      </c>
      <c r="L17" s="47">
        <f>+K17/'État des Résultats'!K14</f>
        <v>0.35</v>
      </c>
      <c r="M17" s="46"/>
      <c r="N17" s="60">
        <f>SUM(N13:N16)</f>
        <v>10.5</v>
      </c>
      <c r="O17" s="47">
        <f>+N17/'État des Résultats'!N14</f>
        <v>0.35</v>
      </c>
      <c r="P17" s="46"/>
      <c r="Q17" s="60">
        <f>SUM(Q13:Q16)</f>
        <v>10.5</v>
      </c>
      <c r="R17" s="47">
        <f>+Q17/'État des Résultats'!Q14</f>
        <v>0.35</v>
      </c>
      <c r="S17" s="46"/>
      <c r="T17" s="60">
        <f>SUM(T13:T16)</f>
        <v>10.5</v>
      </c>
      <c r="U17" s="47">
        <f>+T17/'État des Résultats'!T14</f>
        <v>0.35</v>
      </c>
      <c r="V17" s="46"/>
      <c r="W17" s="60">
        <f>SUM(W13:W16)</f>
        <v>10.5</v>
      </c>
      <c r="X17" s="47">
        <f>+W17/'État des Résultats'!W14</f>
        <v>0.35</v>
      </c>
      <c r="Y17" s="46"/>
      <c r="Z17" s="60">
        <f>SUM(Z13:Z16)</f>
        <v>10.5</v>
      </c>
      <c r="AA17" s="47">
        <f>+Z17/'État des Résultats'!Z14</f>
        <v>0.35</v>
      </c>
      <c r="AB17" s="46"/>
      <c r="AC17" s="60">
        <f>SUM(AC13:AC16)</f>
        <v>10.5</v>
      </c>
      <c r="AD17" s="47">
        <f>+AC17/'État des Résultats'!AC14</f>
        <v>0.35</v>
      </c>
      <c r="AE17" s="46"/>
      <c r="AF17" s="60">
        <f>SUM(AF13:AF16)</f>
        <v>10.5</v>
      </c>
      <c r="AG17" s="47">
        <f>+AF17/'État des Résultats'!AF14</f>
        <v>0.35</v>
      </c>
      <c r="AH17" s="46"/>
      <c r="AI17" s="60">
        <f>SUM(AI13:AI16)</f>
        <v>10.5</v>
      </c>
      <c r="AJ17" s="47">
        <f>+AI17/'État des Résultats'!AI14</f>
        <v>0.35</v>
      </c>
      <c r="AK17" s="46"/>
      <c r="AL17" s="60">
        <f>SUM(AL13:AL16)</f>
        <v>10.5</v>
      </c>
      <c r="AM17" s="47">
        <f>+AL17/'État des Résultats'!AL14</f>
        <v>0.35</v>
      </c>
      <c r="AN17" s="46"/>
      <c r="AO17" s="46"/>
      <c r="AP17" s="60">
        <f>SUM(AP13:AP16)</f>
        <v>126</v>
      </c>
      <c r="AQ17" s="47">
        <f>+AP17/'État des Résultats'!AP14</f>
        <v>0.35</v>
      </c>
      <c r="AR17" s="46"/>
      <c r="AS17" s="46"/>
      <c r="AT17" s="46"/>
      <c r="AU17" s="27"/>
    </row>
    <row r="18" spans="2:69" ht="13" thickTop="1">
      <c r="D18"/>
      <c r="G18"/>
      <c r="J18"/>
      <c r="L18" s="67"/>
      <c r="M18"/>
      <c r="O18" s="67"/>
      <c r="P18"/>
      <c r="R18" s="67"/>
      <c r="S18"/>
      <c r="U18" s="67"/>
      <c r="V18"/>
      <c r="X18" s="67"/>
      <c r="Y18"/>
      <c r="AA18" s="67"/>
      <c r="AB18"/>
      <c r="AD18" s="67"/>
      <c r="AE18"/>
      <c r="AG18" s="67"/>
      <c r="AH18"/>
      <c r="AJ18" s="67"/>
      <c r="AK18"/>
      <c r="AM18" s="67"/>
      <c r="AN18"/>
      <c r="AO18"/>
      <c r="AQ18" s="67"/>
      <c r="AR18"/>
    </row>
    <row r="19" spans="2:69">
      <c r="D19"/>
      <c r="G19"/>
      <c r="J19"/>
      <c r="M19"/>
      <c r="P19"/>
      <c r="R19" s="67"/>
      <c r="S19"/>
      <c r="U19" s="67"/>
      <c r="V19"/>
      <c r="X19" s="67"/>
      <c r="Y19"/>
      <c r="AB19"/>
      <c r="AD19" s="67"/>
      <c r="AE19"/>
      <c r="AG19" s="67"/>
      <c r="AH19"/>
      <c r="AJ19" s="67"/>
      <c r="AK19"/>
      <c r="AM19" s="67"/>
      <c r="AN19"/>
      <c r="AO19"/>
      <c r="AR19"/>
    </row>
    <row r="20" spans="2:69">
      <c r="D20"/>
      <c r="G20"/>
      <c r="J20"/>
      <c r="M20"/>
      <c r="P20"/>
      <c r="S20"/>
      <c r="U20" s="67"/>
      <c r="V20"/>
      <c r="Y20"/>
      <c r="AB20"/>
      <c r="AE20"/>
      <c r="AG20" s="67"/>
      <c r="AH20"/>
      <c r="AJ20" s="67"/>
      <c r="AK20"/>
      <c r="AM20" s="67"/>
      <c r="AN20"/>
      <c r="AO20"/>
      <c r="AR20"/>
    </row>
    <row r="21" spans="2:69">
      <c r="C21" t="s">
        <v>0</v>
      </c>
      <c r="D21"/>
      <c r="E21" t="s">
        <v>0</v>
      </c>
      <c r="G21" t="s">
        <v>0</v>
      </c>
      <c r="H21" t="s">
        <v>0</v>
      </c>
      <c r="J21"/>
      <c r="M21"/>
      <c r="P21"/>
      <c r="S21"/>
      <c r="U21" s="67"/>
      <c r="V21"/>
      <c r="Y21"/>
      <c r="AB21"/>
      <c r="AE21"/>
      <c r="AG21" s="67"/>
      <c r="AH21"/>
      <c r="AJ21" s="67"/>
      <c r="AK21"/>
      <c r="AM21" s="67"/>
      <c r="AN21"/>
      <c r="AO21"/>
      <c r="AR21"/>
    </row>
    <row r="22" spans="2:69">
      <c r="D22"/>
      <c r="G22"/>
      <c r="H22" t="s">
        <v>0</v>
      </c>
      <c r="J22"/>
      <c r="M22"/>
      <c r="P22"/>
      <c r="S22"/>
      <c r="V22"/>
      <c r="Y22"/>
      <c r="AB22"/>
      <c r="AE22"/>
      <c r="AG22" s="67"/>
      <c r="AH22"/>
      <c r="AJ22" s="67"/>
      <c r="AK22"/>
      <c r="AM22" s="67"/>
      <c r="AN22"/>
      <c r="AO22"/>
      <c r="AR22"/>
    </row>
    <row r="23" spans="2:69">
      <c r="D23"/>
      <c r="G23"/>
      <c r="H23" t="s">
        <v>0</v>
      </c>
      <c r="J23"/>
      <c r="M23"/>
      <c r="P23"/>
      <c r="S23"/>
      <c r="V23"/>
      <c r="Y23"/>
      <c r="AB23"/>
      <c r="AE23"/>
      <c r="AH23"/>
      <c r="AK23"/>
      <c r="AM23" s="67"/>
      <c r="AN23"/>
      <c r="AO23"/>
      <c r="AR23"/>
    </row>
    <row r="24" spans="2:69">
      <c r="D24"/>
      <c r="G24"/>
      <c r="H24" t="s">
        <v>0</v>
      </c>
      <c r="J24"/>
      <c r="M24"/>
      <c r="P24"/>
      <c r="S24"/>
      <c r="V24"/>
      <c r="Y24"/>
      <c r="AB24"/>
      <c r="AE24"/>
      <c r="AH24"/>
      <c r="AK24"/>
      <c r="AN24"/>
      <c r="AO24"/>
      <c r="AR24"/>
      <c r="BB24" s="7"/>
      <c r="BC24" s="7"/>
      <c r="BD24" s="7"/>
      <c r="BE24" s="7"/>
      <c r="BF24" s="7"/>
      <c r="BG24" s="7"/>
      <c r="BH24" s="7"/>
      <c r="BI24" s="7"/>
      <c r="BJ24" s="7"/>
      <c r="BK24" s="7"/>
      <c r="BL24" s="7"/>
      <c r="BM24" s="7"/>
      <c r="BN24" s="7"/>
      <c r="BO24" s="7"/>
      <c r="BP24" s="7"/>
      <c r="BQ24" s="7"/>
    </row>
    <row r="25" spans="2:69">
      <c r="D25"/>
      <c r="G25"/>
      <c r="H25" t="s">
        <v>0</v>
      </c>
      <c r="J25"/>
      <c r="M25"/>
      <c r="P25"/>
      <c r="S25"/>
      <c r="V25"/>
      <c r="Y25"/>
      <c r="AB25"/>
      <c r="AE25"/>
      <c r="AH25"/>
      <c r="AK25"/>
      <c r="AN25"/>
      <c r="AO25"/>
      <c r="AR25"/>
    </row>
    <row r="26" spans="2:69">
      <c r="D26"/>
      <c r="G26"/>
      <c r="H26" t="s">
        <v>0</v>
      </c>
      <c r="J26"/>
      <c r="M26"/>
      <c r="P26"/>
      <c r="S26"/>
      <c r="V26"/>
      <c r="Y26"/>
      <c r="AB26"/>
      <c r="AE26"/>
      <c r="AH26"/>
      <c r="AK26"/>
      <c r="AN26"/>
      <c r="AO26"/>
      <c r="AR26"/>
    </row>
    <row r="27" spans="2:69">
      <c r="D27"/>
      <c r="G27"/>
      <c r="J27"/>
      <c r="M27"/>
      <c r="P27"/>
      <c r="S27"/>
      <c r="V27"/>
      <c r="Y27"/>
      <c r="AB27"/>
      <c r="AE27"/>
      <c r="AH27"/>
      <c r="AK27"/>
      <c r="AN27"/>
      <c r="AO27"/>
      <c r="AR27"/>
    </row>
    <row r="28" spans="2:69">
      <c r="D28"/>
      <c r="G28"/>
      <c r="J28"/>
      <c r="M28"/>
      <c r="P28"/>
      <c r="S28"/>
      <c r="V28"/>
      <c r="Y28"/>
      <c r="AB28"/>
      <c r="AE28"/>
      <c r="AH28"/>
      <c r="AK28"/>
      <c r="AN28"/>
      <c r="AO28"/>
      <c r="AR28"/>
    </row>
    <row r="29" spans="2:69">
      <c r="D29"/>
      <c r="G29"/>
      <c r="J29"/>
      <c r="M29"/>
      <c r="P29"/>
      <c r="S29"/>
      <c r="V29"/>
      <c r="Y29"/>
      <c r="AB29"/>
      <c r="AE29"/>
      <c r="AH29"/>
      <c r="AK29"/>
      <c r="AN29"/>
      <c r="AO29"/>
      <c r="AR29"/>
    </row>
    <row r="30" spans="2:69">
      <c r="D30"/>
      <c r="G30"/>
      <c r="J30"/>
      <c r="M30"/>
      <c r="P30"/>
      <c r="S30"/>
      <c r="V30"/>
      <c r="Y30"/>
      <c r="AB30"/>
      <c r="AE30"/>
      <c r="AH30"/>
      <c r="AK30"/>
      <c r="AN30"/>
      <c r="AO30"/>
      <c r="AR30"/>
    </row>
    <row r="31" spans="2:69">
      <c r="D31"/>
      <c r="G31"/>
      <c r="J31"/>
      <c r="M31"/>
      <c r="P31"/>
      <c r="S31"/>
      <c r="V31"/>
      <c r="Y31"/>
      <c r="AB31"/>
      <c r="AE31"/>
      <c r="AH31"/>
      <c r="AK31"/>
      <c r="AN31"/>
      <c r="AO31"/>
      <c r="AR31"/>
    </row>
    <row r="32" spans="2:69">
      <c r="D32"/>
      <c r="G32"/>
      <c r="J32"/>
      <c r="M32"/>
      <c r="P32"/>
      <c r="S32"/>
      <c r="V32"/>
      <c r="Y32"/>
      <c r="AB32"/>
      <c r="AE32"/>
      <c r="AH32"/>
      <c r="AK32"/>
      <c r="AN32"/>
      <c r="AO32"/>
      <c r="AR32"/>
    </row>
    <row r="33" spans="2:46">
      <c r="D33"/>
      <c r="G33"/>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B36" s="48"/>
      <c r="C36" s="48"/>
      <c r="D36" s="2"/>
      <c r="E36" s="48"/>
      <c r="F36" s="48"/>
      <c r="G36" s="2"/>
      <c r="H36" s="49"/>
      <c r="I36" s="48"/>
      <c r="J36" s="2"/>
      <c r="K36" s="48"/>
      <c r="L36" s="48"/>
      <c r="M36" s="2"/>
      <c r="N36" s="48"/>
      <c r="O36" s="48"/>
      <c r="P36" s="2"/>
      <c r="Q36" s="48"/>
      <c r="R36" s="48"/>
      <c r="S36" s="2"/>
      <c r="T36" s="48"/>
      <c r="U36" s="48"/>
      <c r="V36" s="2"/>
      <c r="W36" s="48"/>
      <c r="X36" s="48"/>
      <c r="Y36" s="2"/>
      <c r="Z36" s="48"/>
      <c r="AA36" s="48"/>
      <c r="AB36" s="2"/>
      <c r="AC36" s="48"/>
      <c r="AD36" s="48"/>
      <c r="AE36" s="2"/>
      <c r="AF36" s="48"/>
      <c r="AG36" s="48"/>
      <c r="AH36" s="2"/>
      <c r="AI36" s="48"/>
      <c r="AJ36" s="48"/>
      <c r="AK36" s="2"/>
      <c r="AL36" s="48"/>
      <c r="AM36" s="48"/>
      <c r="AN36" s="2"/>
      <c r="AO36" s="2"/>
      <c r="AP36" s="48"/>
      <c r="AQ36" s="48"/>
      <c r="AR36" s="2"/>
      <c r="AS36" s="48"/>
      <c r="AT36"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5.1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
        <v>219</v>
      </c>
      <c r="F6" s="6">
        <f>+E24/$C$7/31</f>
        <v>3.2258064516129032E-3</v>
      </c>
      <c r="G6" s="7"/>
      <c r="H6" s="5" t="str">
        <f>+E6</f>
        <v>Rev. / place / jour</v>
      </c>
      <c r="I6" s="6">
        <f>+H24/$C$7/28</f>
        <v>3.5714285714285718E-3</v>
      </c>
      <c r="J6" s="7"/>
      <c r="K6" s="5" t="str">
        <f>+H6</f>
        <v>Rev. / place / jour</v>
      </c>
      <c r="L6" s="6">
        <f>+K24/$C$7/31</f>
        <v>3.2258064516129032E-3</v>
      </c>
      <c r="M6" s="7"/>
      <c r="N6" s="5" t="str">
        <f>+K6</f>
        <v>Rev. / place / jour</v>
      </c>
      <c r="O6" s="6">
        <f>+N24/$C$7/30</f>
        <v>3.3333333333333335E-3</v>
      </c>
      <c r="P6" s="8"/>
      <c r="Q6" s="5" t="str">
        <f>+N6</f>
        <v>Rev. / place / jour</v>
      </c>
      <c r="R6" s="6">
        <f>+Q24/$C$7/31</f>
        <v>3.2258064516129032E-3</v>
      </c>
      <c r="S6" s="8"/>
      <c r="T6" s="5" t="str">
        <f>+Q6</f>
        <v>Rev. / place / jour</v>
      </c>
      <c r="U6" s="6">
        <f>+T24/$C$7/30</f>
        <v>3.3333333333333335E-3</v>
      </c>
      <c r="V6" s="7"/>
      <c r="W6" s="5" t="str">
        <f>+T6</f>
        <v>Rev. / place / jour</v>
      </c>
      <c r="X6" s="6">
        <f>+W24/$C$7/31</f>
        <v>3.2258064516129032E-3</v>
      </c>
      <c r="Y6" s="7"/>
      <c r="Z6" s="5" t="str">
        <f>+W6</f>
        <v>Rev. / place / jour</v>
      </c>
      <c r="AA6" s="6">
        <f>+Z24/$C$7/31</f>
        <v>3.2258064516129032E-3</v>
      </c>
      <c r="AB6" s="7"/>
      <c r="AC6" s="5" t="str">
        <f>+Z6</f>
        <v>Rev. / place / jour</v>
      </c>
      <c r="AD6" s="6">
        <f>+AC24/$C$7/30</f>
        <v>3.3333333333333335E-3</v>
      </c>
      <c r="AE6" s="7"/>
      <c r="AF6" s="5" t="str">
        <f>+AC6</f>
        <v>Rev. / place / jour</v>
      </c>
      <c r="AG6" s="6">
        <f>+AF24/$C$7/31</f>
        <v>3.2258064516129032E-3</v>
      </c>
      <c r="AH6" s="7"/>
      <c r="AI6" s="5" t="str">
        <f>+AF6</f>
        <v>Rev. / place / jour</v>
      </c>
      <c r="AJ6" s="6">
        <f>+AI24/$C$7/30</f>
        <v>3.3333333333333335E-3</v>
      </c>
      <c r="AK6" s="9"/>
      <c r="AL6" s="5" t="str">
        <f>+AI6</f>
        <v>Rev. / place / jour</v>
      </c>
      <c r="AM6" s="6">
        <f>+AL24/$C$7/31</f>
        <v>3.2258064516129032E-3</v>
      </c>
      <c r="AN6" s="7"/>
      <c r="AO6" s="7"/>
      <c r="AP6" s="10" t="str">
        <f>+AL6</f>
        <v>Rev. / place / jour</v>
      </c>
      <c r="AQ6" s="11">
        <f>+AP24/$C$7/365</f>
        <v>3.2876712328767121E-3</v>
      </c>
      <c r="AR6" s="2"/>
      <c r="AS6" s="2"/>
      <c r="AT6" s="2"/>
    </row>
    <row r="7" spans="2:56">
      <c r="B7" s="12"/>
      <c r="C7" s="352">
        <f>'Total des coûts d''exploitation'!C7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
        <v>5</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5" t="str">
        <f>+'Total des coûts d''exploitation'!AP8</f>
        <v>Total</v>
      </c>
      <c r="AQ8" s="13" t="str">
        <f>AM8</f>
        <v>(%)</v>
      </c>
      <c r="AR8" s="2"/>
      <c r="AS8" s="2"/>
      <c r="AT8" s="2"/>
    </row>
    <row r="9" spans="2:56" ht="13" thickBot="1">
      <c r="B9" s="50"/>
      <c r="C9" s="51">
        <f>AP24/$C$7</f>
        <v>1.2</v>
      </c>
      <c r="D9"/>
      <c r="E9" s="71" t="str">
        <f>+'Total des coûts d''exploitation'!E9</f>
        <v>Janvier 2017</v>
      </c>
      <c r="F9" s="99"/>
      <c r="G9" s="100"/>
      <c r="H9" s="71" t="str">
        <f>+'Total des coûts d''exploitation'!H9</f>
        <v>Février 2017</v>
      </c>
      <c r="I9" s="101"/>
      <c r="J9" s="100"/>
      <c r="K9" s="71" t="str">
        <f>+'Total des coûts d''exploitation'!K9</f>
        <v>Mars 2017</v>
      </c>
      <c r="L9" s="101"/>
      <c r="M9" s="100"/>
      <c r="N9" s="71" t="str">
        <f>+'Total des coûts d''exploitation'!N9</f>
        <v>Avril 2017</v>
      </c>
      <c r="O9" s="99"/>
      <c r="P9" s="102"/>
      <c r="Q9" s="71" t="str">
        <f>+'Total des coûts d''exploitation'!Q9</f>
        <v>Mai 2017</v>
      </c>
      <c r="R9" s="99"/>
      <c r="S9" s="102"/>
      <c r="T9" s="71" t="str">
        <f>+'Total des coûts d''exploitation'!T9</f>
        <v>Juin 2017</v>
      </c>
      <c r="U9" s="101"/>
      <c r="V9" s="100"/>
      <c r="W9" s="71" t="str">
        <f>+'Total des coûts d''exploitation'!W9</f>
        <v>Juillet 2017</v>
      </c>
      <c r="X9" s="101"/>
      <c r="Y9" s="100"/>
      <c r="Z9" s="71" t="str">
        <f>+'Total des coûts d''exploitation'!Z9</f>
        <v>Août 2017</v>
      </c>
      <c r="AA9" s="101"/>
      <c r="AB9" s="100"/>
      <c r="AC9" s="71" t="str">
        <f>+'Total des coûts d''exploitation'!AC9</f>
        <v>Septembre 2017</v>
      </c>
      <c r="AD9" s="101"/>
      <c r="AE9" s="100"/>
      <c r="AF9" s="71" t="str">
        <f>+'Total des coûts d''exploitation'!AF9</f>
        <v>Octobre 2017</v>
      </c>
      <c r="AG9" s="101"/>
      <c r="AH9" s="100"/>
      <c r="AI9" s="71" t="str">
        <f>+'Total des coûts d''exploitation'!AI9</f>
        <v>Novembre 2017</v>
      </c>
      <c r="AJ9" s="101"/>
      <c r="AK9" s="103"/>
      <c r="AL9" s="71" t="str">
        <f>+'Total des coûts d''exploitation'!AL9</f>
        <v>Décembre 2017</v>
      </c>
      <c r="AM9" s="101"/>
      <c r="AN9" s="100"/>
      <c r="AO9" s="100"/>
      <c r="AP9" s="71" t="str">
        <f>+'Total des coûts d''exploitation'!AP9</f>
        <v>Année</v>
      </c>
      <c r="AQ9" s="104"/>
      <c r="AR9" s="74"/>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Résultats'!C19</f>
        <v>Total des salaires</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91">
        <v>6100</v>
      </c>
      <c r="C13" s="92" t="s">
        <v>220</v>
      </c>
      <c r="D13" s="2"/>
      <c r="E13" s="61">
        <v>1</v>
      </c>
      <c r="F13" s="68">
        <f t="shared" ref="F13:F22" si="0">E13/E$24</f>
        <v>0.1</v>
      </c>
      <c r="G13" s="2"/>
      <c r="H13" s="58">
        <v>1</v>
      </c>
      <c r="I13" s="68">
        <f t="shared" ref="I13:I22" si="1">H13/H$24</f>
        <v>0.1</v>
      </c>
      <c r="J13" s="40"/>
      <c r="K13" s="58">
        <v>1</v>
      </c>
      <c r="L13" s="68">
        <f t="shared" ref="L13:L22" si="2">K13/K$24</f>
        <v>0.1</v>
      </c>
      <c r="M13" s="40"/>
      <c r="N13" s="58">
        <v>1</v>
      </c>
      <c r="O13" s="68">
        <f t="shared" ref="O13:O22" si="3">N13/N$24</f>
        <v>0.1</v>
      </c>
      <c r="P13" s="40"/>
      <c r="Q13" s="58">
        <v>1</v>
      </c>
      <c r="R13" s="68">
        <f t="shared" ref="R13:R22" si="4">Q13/Q$24</f>
        <v>0.1</v>
      </c>
      <c r="S13" s="40"/>
      <c r="T13" s="58">
        <v>1</v>
      </c>
      <c r="U13" s="68">
        <f t="shared" ref="U13:U22" si="5">T13/T$24</f>
        <v>0.1</v>
      </c>
      <c r="V13" s="40"/>
      <c r="W13" s="58">
        <v>1</v>
      </c>
      <c r="X13" s="68">
        <f t="shared" ref="X13:X22" si="6">W13/W$24</f>
        <v>0.1</v>
      </c>
      <c r="Y13" s="40"/>
      <c r="Z13" s="58">
        <v>1</v>
      </c>
      <c r="AA13" s="68">
        <f t="shared" ref="AA13:AA22" si="7">Z13/Z$24</f>
        <v>0.1</v>
      </c>
      <c r="AB13" s="40"/>
      <c r="AC13" s="58">
        <v>1</v>
      </c>
      <c r="AD13" s="68">
        <f t="shared" ref="AD13:AD22" si="8">AC13/AC$24</f>
        <v>0.1</v>
      </c>
      <c r="AE13" s="40"/>
      <c r="AF13" s="58">
        <v>1</v>
      </c>
      <c r="AG13" s="68">
        <f t="shared" ref="AG13:AG22" si="9">AF13/AF$24</f>
        <v>0.1</v>
      </c>
      <c r="AH13" s="40"/>
      <c r="AI13" s="58">
        <v>1</v>
      </c>
      <c r="AJ13" s="68">
        <f t="shared" ref="AJ13:AJ22" si="10">AI13/AI$24</f>
        <v>0.1</v>
      </c>
      <c r="AK13" s="40"/>
      <c r="AL13" s="58">
        <v>1</v>
      </c>
      <c r="AM13" s="68">
        <f t="shared" ref="AM13:AM22" si="11">AL13/AL$24</f>
        <v>0.1</v>
      </c>
      <c r="AN13" s="40"/>
      <c r="AO13" s="40"/>
      <c r="AP13" s="64">
        <f>SUM(+$AL13+$AI13+$AF13+$AC13+$Z13+$W13+$T13+$Q13+$N13+$K13+$H13+$E13)</f>
        <v>12</v>
      </c>
      <c r="AQ13" s="65">
        <f t="shared" ref="AQ13:AQ22" si="12">AP13/AP$24</f>
        <v>0.1</v>
      </c>
      <c r="AR13" s="40"/>
      <c r="AS13" s="40"/>
      <c r="AT13" s="40"/>
      <c r="AU13" s="41"/>
      <c r="AV13" s="41"/>
      <c r="AW13" s="41"/>
      <c r="AX13" s="41"/>
      <c r="AY13" s="41"/>
      <c r="AZ13" s="41"/>
      <c r="BA13" s="41"/>
      <c r="BB13" s="41"/>
      <c r="BC13" s="41"/>
    </row>
    <row r="14" spans="2:56">
      <c r="B14" s="91">
        <v>6200</v>
      </c>
      <c r="C14" s="92" t="s">
        <v>221</v>
      </c>
      <c r="D14" s="2"/>
      <c r="E14" s="61">
        <v>1</v>
      </c>
      <c r="F14" s="68">
        <f t="shared" si="0"/>
        <v>0.1</v>
      </c>
      <c r="G14" s="2"/>
      <c r="H14" s="58">
        <v>1</v>
      </c>
      <c r="I14" s="68">
        <f t="shared" si="1"/>
        <v>0.1</v>
      </c>
      <c r="J14" s="40"/>
      <c r="K14" s="58">
        <v>1</v>
      </c>
      <c r="L14" s="68">
        <f t="shared" si="2"/>
        <v>0.1</v>
      </c>
      <c r="M14" s="40"/>
      <c r="N14" s="58">
        <v>1</v>
      </c>
      <c r="O14" s="68">
        <f t="shared" si="3"/>
        <v>0.1</v>
      </c>
      <c r="P14" s="40"/>
      <c r="Q14" s="58">
        <v>1</v>
      </c>
      <c r="R14" s="68">
        <f t="shared" si="4"/>
        <v>0.1</v>
      </c>
      <c r="S14" s="40"/>
      <c r="T14" s="58">
        <v>1</v>
      </c>
      <c r="U14" s="68">
        <f t="shared" si="5"/>
        <v>0.1</v>
      </c>
      <c r="V14" s="40"/>
      <c r="W14" s="58">
        <v>1</v>
      </c>
      <c r="X14" s="68">
        <f t="shared" si="6"/>
        <v>0.1</v>
      </c>
      <c r="Y14" s="40"/>
      <c r="Z14" s="58">
        <v>1</v>
      </c>
      <c r="AA14" s="68">
        <f t="shared" si="7"/>
        <v>0.1</v>
      </c>
      <c r="AB14" s="40"/>
      <c r="AC14" s="58">
        <v>1</v>
      </c>
      <c r="AD14" s="68">
        <f t="shared" si="8"/>
        <v>0.1</v>
      </c>
      <c r="AE14" s="40"/>
      <c r="AF14" s="58">
        <v>1</v>
      </c>
      <c r="AG14" s="68">
        <f t="shared" si="9"/>
        <v>0.1</v>
      </c>
      <c r="AH14" s="40"/>
      <c r="AI14" s="58">
        <v>1</v>
      </c>
      <c r="AJ14" s="68">
        <f t="shared" si="10"/>
        <v>0.1</v>
      </c>
      <c r="AK14" s="40"/>
      <c r="AL14" s="58">
        <v>1</v>
      </c>
      <c r="AM14" s="68">
        <f t="shared" si="11"/>
        <v>0.1</v>
      </c>
      <c r="AN14" s="40"/>
      <c r="AO14" s="40"/>
      <c r="AP14" s="64">
        <f>SUM(+$AL14+$AI14+$AF14+$AC14+$Z14+$W14+$T14+$Q14+$N14+$K14+$H14+$E14)</f>
        <v>12</v>
      </c>
      <c r="AQ14" s="65">
        <f t="shared" si="12"/>
        <v>0.1</v>
      </c>
      <c r="AR14" s="40"/>
      <c r="AS14" s="40"/>
      <c r="AT14" s="40"/>
      <c r="AU14" s="41"/>
      <c r="AV14" s="41"/>
      <c r="AW14" s="41"/>
      <c r="AX14" s="41"/>
      <c r="AY14" s="41"/>
      <c r="AZ14" s="41"/>
      <c r="BA14" s="41"/>
      <c r="BB14" s="41"/>
      <c r="BC14" s="41"/>
    </row>
    <row r="15" spans="2:56">
      <c r="B15" s="93">
        <v>6300</v>
      </c>
      <c r="C15" s="92" t="s">
        <v>222</v>
      </c>
      <c r="D15" s="2"/>
      <c r="E15" s="62">
        <v>1</v>
      </c>
      <c r="F15" s="69">
        <f t="shared" si="0"/>
        <v>0.1</v>
      </c>
      <c r="G15" s="2"/>
      <c r="H15" s="59">
        <v>1</v>
      </c>
      <c r="I15" s="69">
        <f t="shared" si="1"/>
        <v>0.1</v>
      </c>
      <c r="J15" s="40"/>
      <c r="K15" s="59">
        <v>1</v>
      </c>
      <c r="L15" s="69">
        <f t="shared" si="2"/>
        <v>0.1</v>
      </c>
      <c r="M15" s="40"/>
      <c r="N15" s="59">
        <v>1</v>
      </c>
      <c r="O15" s="69">
        <f t="shared" si="3"/>
        <v>0.1</v>
      </c>
      <c r="P15" s="40"/>
      <c r="Q15" s="59">
        <v>1</v>
      </c>
      <c r="R15" s="69">
        <f t="shared" si="4"/>
        <v>0.1</v>
      </c>
      <c r="S15" s="40"/>
      <c r="T15" s="59">
        <v>1</v>
      </c>
      <c r="U15" s="69">
        <f t="shared" si="5"/>
        <v>0.1</v>
      </c>
      <c r="V15" s="40"/>
      <c r="W15" s="59">
        <v>1</v>
      </c>
      <c r="X15" s="69">
        <f t="shared" si="6"/>
        <v>0.1</v>
      </c>
      <c r="Y15" s="40"/>
      <c r="Z15" s="59">
        <v>1</v>
      </c>
      <c r="AA15" s="69">
        <f t="shared" si="7"/>
        <v>0.1</v>
      </c>
      <c r="AB15" s="40"/>
      <c r="AC15" s="59">
        <v>1</v>
      </c>
      <c r="AD15" s="69">
        <f t="shared" si="8"/>
        <v>0.1</v>
      </c>
      <c r="AE15" s="40"/>
      <c r="AF15" s="59">
        <v>1</v>
      </c>
      <c r="AG15" s="69">
        <f t="shared" si="9"/>
        <v>0.1</v>
      </c>
      <c r="AH15" s="40"/>
      <c r="AI15" s="59">
        <v>1</v>
      </c>
      <c r="AJ15" s="69">
        <f t="shared" si="10"/>
        <v>0.1</v>
      </c>
      <c r="AK15" s="40"/>
      <c r="AL15" s="59">
        <v>1</v>
      </c>
      <c r="AM15" s="69">
        <f t="shared" si="11"/>
        <v>0.1</v>
      </c>
      <c r="AN15" s="40"/>
      <c r="AO15" s="40"/>
      <c r="AP15" s="64">
        <f>SUM(+$AL15+$AI15+$AF15+$AC15+$Z15+$W15+$T15+$Q15+$N15+$K15+$H15+$E15)</f>
        <v>12</v>
      </c>
      <c r="AQ15" s="66">
        <f t="shared" si="12"/>
        <v>0.1</v>
      </c>
      <c r="AR15" s="40"/>
      <c r="AS15" s="40"/>
      <c r="AT15" s="40"/>
      <c r="AU15" s="41"/>
      <c r="AV15" s="41"/>
      <c r="AW15" s="41"/>
      <c r="AX15" s="41"/>
      <c r="AY15" s="41"/>
      <c r="AZ15" s="41"/>
      <c r="BA15" s="41"/>
      <c r="BB15" s="41"/>
      <c r="BC15" s="41"/>
    </row>
    <row r="16" spans="2:56">
      <c r="B16" s="93">
        <v>6400</v>
      </c>
      <c r="C16" s="92" t="s">
        <v>223</v>
      </c>
      <c r="D16" s="2"/>
      <c r="E16" s="61">
        <v>1</v>
      </c>
      <c r="F16" s="69">
        <f t="shared" si="0"/>
        <v>0.1</v>
      </c>
      <c r="G16" s="42" t="s">
        <v>0</v>
      </c>
      <c r="H16" s="58">
        <v>1</v>
      </c>
      <c r="I16" s="69">
        <f t="shared" si="1"/>
        <v>0.1</v>
      </c>
      <c r="J16" s="40"/>
      <c r="K16" s="58">
        <v>1</v>
      </c>
      <c r="L16" s="69">
        <f t="shared" si="2"/>
        <v>0.1</v>
      </c>
      <c r="M16" s="40"/>
      <c r="N16" s="58">
        <v>1</v>
      </c>
      <c r="O16" s="69">
        <f t="shared" si="3"/>
        <v>0.1</v>
      </c>
      <c r="P16" s="40"/>
      <c r="Q16" s="58">
        <v>1</v>
      </c>
      <c r="R16" s="69">
        <f t="shared" si="4"/>
        <v>0.1</v>
      </c>
      <c r="S16" s="40"/>
      <c r="T16" s="58">
        <v>1</v>
      </c>
      <c r="U16" s="69">
        <f t="shared" si="5"/>
        <v>0.1</v>
      </c>
      <c r="V16" s="40"/>
      <c r="W16" s="58">
        <v>1</v>
      </c>
      <c r="X16" s="69">
        <f t="shared" si="6"/>
        <v>0.1</v>
      </c>
      <c r="Y16" s="40"/>
      <c r="Z16" s="58">
        <v>1</v>
      </c>
      <c r="AA16" s="69">
        <f t="shared" si="7"/>
        <v>0.1</v>
      </c>
      <c r="AB16" s="40"/>
      <c r="AC16" s="58">
        <v>1</v>
      </c>
      <c r="AD16" s="69">
        <f t="shared" si="8"/>
        <v>0.1</v>
      </c>
      <c r="AE16" s="40"/>
      <c r="AF16" s="58">
        <v>1</v>
      </c>
      <c r="AG16" s="69">
        <f t="shared" si="9"/>
        <v>0.1</v>
      </c>
      <c r="AH16" s="40"/>
      <c r="AI16" s="58">
        <v>1</v>
      </c>
      <c r="AJ16" s="69">
        <f t="shared" si="10"/>
        <v>0.1</v>
      </c>
      <c r="AK16" s="40"/>
      <c r="AL16" s="58">
        <v>1</v>
      </c>
      <c r="AM16" s="69">
        <f t="shared" si="11"/>
        <v>0.1</v>
      </c>
      <c r="AN16" s="40"/>
      <c r="AO16" s="40"/>
      <c r="AP16" s="64">
        <f t="shared" ref="AP16:AP22" si="13">SUM(+$AL16+$AI16+$AF16+$AC16+$Z16+$W16+$T16+$Q16+$N16+$K16+$H16+$E16)</f>
        <v>12</v>
      </c>
      <c r="AQ16" s="66">
        <f t="shared" si="12"/>
        <v>0.1</v>
      </c>
      <c r="AR16" s="40"/>
      <c r="AS16" s="40"/>
      <c r="AT16" s="40"/>
      <c r="AU16" s="41"/>
      <c r="AV16" s="41"/>
      <c r="AW16" s="41"/>
      <c r="AX16" s="41"/>
      <c r="AY16" s="41"/>
      <c r="AZ16" s="41"/>
      <c r="BA16" s="41"/>
      <c r="BB16" s="41"/>
      <c r="BC16" s="41"/>
    </row>
    <row r="17" spans="2:69">
      <c r="B17" s="93">
        <v>6500</v>
      </c>
      <c r="C17" s="92" t="s">
        <v>224</v>
      </c>
      <c r="D17" s="2"/>
      <c r="E17" s="61">
        <v>1</v>
      </c>
      <c r="F17" s="69">
        <f t="shared" si="0"/>
        <v>0.1</v>
      </c>
      <c r="G17" s="2"/>
      <c r="H17" s="58">
        <v>1</v>
      </c>
      <c r="I17" s="69">
        <f t="shared" si="1"/>
        <v>0.1</v>
      </c>
      <c r="J17" s="40"/>
      <c r="K17" s="58">
        <v>1</v>
      </c>
      <c r="L17" s="69">
        <f t="shared" si="2"/>
        <v>0.1</v>
      </c>
      <c r="M17" s="40"/>
      <c r="N17" s="58">
        <v>1</v>
      </c>
      <c r="O17" s="69">
        <f t="shared" si="3"/>
        <v>0.1</v>
      </c>
      <c r="P17" s="40"/>
      <c r="Q17" s="58">
        <v>1</v>
      </c>
      <c r="R17" s="69">
        <f t="shared" si="4"/>
        <v>0.1</v>
      </c>
      <c r="S17" s="40"/>
      <c r="T17" s="58">
        <v>1</v>
      </c>
      <c r="U17" s="69">
        <f t="shared" si="5"/>
        <v>0.1</v>
      </c>
      <c r="V17" s="40"/>
      <c r="W17" s="58">
        <v>1</v>
      </c>
      <c r="X17" s="69">
        <f t="shared" si="6"/>
        <v>0.1</v>
      </c>
      <c r="Y17" s="40"/>
      <c r="Z17" s="58">
        <v>1</v>
      </c>
      <c r="AA17" s="69">
        <f t="shared" si="7"/>
        <v>0.1</v>
      </c>
      <c r="AB17" s="40"/>
      <c r="AC17" s="58">
        <v>1</v>
      </c>
      <c r="AD17" s="69">
        <f t="shared" si="8"/>
        <v>0.1</v>
      </c>
      <c r="AE17" s="40"/>
      <c r="AF17" s="58">
        <v>1</v>
      </c>
      <c r="AG17" s="69">
        <f t="shared" si="9"/>
        <v>0.1</v>
      </c>
      <c r="AH17" s="40"/>
      <c r="AI17" s="58">
        <v>1</v>
      </c>
      <c r="AJ17" s="69">
        <f t="shared" si="10"/>
        <v>0.1</v>
      </c>
      <c r="AK17" s="40"/>
      <c r="AL17" s="58">
        <v>1</v>
      </c>
      <c r="AM17" s="69">
        <f t="shared" si="11"/>
        <v>0.1</v>
      </c>
      <c r="AN17" s="40"/>
      <c r="AO17" s="40"/>
      <c r="AP17" s="64">
        <f t="shared" si="13"/>
        <v>12</v>
      </c>
      <c r="AQ17" s="66">
        <f t="shared" si="12"/>
        <v>0.1</v>
      </c>
      <c r="AR17" s="40"/>
      <c r="AS17" s="40"/>
      <c r="AT17" s="40"/>
      <c r="AU17" s="41"/>
      <c r="AV17" s="41"/>
      <c r="AW17" s="41"/>
      <c r="AX17" s="41"/>
      <c r="AY17" s="41"/>
      <c r="AZ17" s="41"/>
      <c r="BA17" s="41"/>
      <c r="BB17" s="41"/>
      <c r="BC17" s="41"/>
    </row>
    <row r="18" spans="2:69">
      <c r="B18" s="93">
        <v>6600</v>
      </c>
      <c r="C18" s="92" t="s">
        <v>225</v>
      </c>
      <c r="D18" s="2"/>
      <c r="E18" s="61">
        <v>1</v>
      </c>
      <c r="F18" s="69">
        <f t="shared" si="0"/>
        <v>0.1</v>
      </c>
      <c r="G18" s="2"/>
      <c r="H18" s="58">
        <v>1</v>
      </c>
      <c r="I18" s="69">
        <f t="shared" si="1"/>
        <v>0.1</v>
      </c>
      <c r="J18" s="40"/>
      <c r="K18" s="58">
        <v>1</v>
      </c>
      <c r="L18" s="69">
        <f t="shared" si="2"/>
        <v>0.1</v>
      </c>
      <c r="M18" s="40"/>
      <c r="N18" s="58">
        <v>1</v>
      </c>
      <c r="O18" s="69">
        <f t="shared" si="3"/>
        <v>0.1</v>
      </c>
      <c r="P18" s="40"/>
      <c r="Q18" s="58">
        <v>1</v>
      </c>
      <c r="R18" s="69">
        <f t="shared" si="4"/>
        <v>0.1</v>
      </c>
      <c r="S18" s="40"/>
      <c r="T18" s="58">
        <v>1</v>
      </c>
      <c r="U18" s="69">
        <f t="shared" si="5"/>
        <v>0.1</v>
      </c>
      <c r="V18" s="40"/>
      <c r="W18" s="58">
        <v>1</v>
      </c>
      <c r="X18" s="69">
        <f t="shared" si="6"/>
        <v>0.1</v>
      </c>
      <c r="Y18" s="40"/>
      <c r="Z18" s="58">
        <v>1</v>
      </c>
      <c r="AA18" s="69">
        <f t="shared" si="7"/>
        <v>0.1</v>
      </c>
      <c r="AB18" s="40"/>
      <c r="AC18" s="58">
        <v>1</v>
      </c>
      <c r="AD18" s="69">
        <f t="shared" si="8"/>
        <v>0.1</v>
      </c>
      <c r="AE18" s="40"/>
      <c r="AF18" s="58">
        <v>1</v>
      </c>
      <c r="AG18" s="69">
        <f t="shared" si="9"/>
        <v>0.1</v>
      </c>
      <c r="AH18" s="40"/>
      <c r="AI18" s="58">
        <v>1</v>
      </c>
      <c r="AJ18" s="69">
        <f t="shared" si="10"/>
        <v>0.1</v>
      </c>
      <c r="AK18" s="40"/>
      <c r="AL18" s="58">
        <v>1</v>
      </c>
      <c r="AM18" s="69">
        <f t="shared" si="11"/>
        <v>0.1</v>
      </c>
      <c r="AN18" s="40"/>
      <c r="AO18" s="40"/>
      <c r="AP18" s="64">
        <f t="shared" si="13"/>
        <v>12</v>
      </c>
      <c r="AQ18" s="66">
        <f t="shared" si="12"/>
        <v>0.1</v>
      </c>
      <c r="AR18" s="40"/>
      <c r="AS18" s="40"/>
      <c r="AT18" s="40"/>
      <c r="AU18" s="41"/>
      <c r="AV18" s="41"/>
      <c r="AW18" s="41"/>
      <c r="AX18" s="41"/>
      <c r="AY18" s="41"/>
      <c r="AZ18" s="41"/>
      <c r="BA18" s="41"/>
      <c r="BB18" s="41"/>
      <c r="BC18" s="41"/>
    </row>
    <row r="19" spans="2:69">
      <c r="B19" s="93">
        <v>6700</v>
      </c>
      <c r="C19" s="92" t="s">
        <v>226</v>
      </c>
      <c r="D19" s="2"/>
      <c r="E19" s="61">
        <v>1</v>
      </c>
      <c r="F19" s="69">
        <f t="shared" si="0"/>
        <v>0.1</v>
      </c>
      <c r="G19" s="2"/>
      <c r="H19" s="58">
        <v>1</v>
      </c>
      <c r="I19" s="69">
        <f t="shared" si="1"/>
        <v>0.1</v>
      </c>
      <c r="J19" s="40"/>
      <c r="K19" s="58">
        <v>1</v>
      </c>
      <c r="L19" s="69">
        <f t="shared" si="2"/>
        <v>0.1</v>
      </c>
      <c r="M19" s="40"/>
      <c r="N19" s="58">
        <v>1</v>
      </c>
      <c r="O19" s="69">
        <f t="shared" si="3"/>
        <v>0.1</v>
      </c>
      <c r="P19" s="40"/>
      <c r="Q19" s="58">
        <v>1</v>
      </c>
      <c r="R19" s="69">
        <f t="shared" si="4"/>
        <v>0.1</v>
      </c>
      <c r="S19" s="40"/>
      <c r="T19" s="58">
        <v>1</v>
      </c>
      <c r="U19" s="69">
        <f t="shared" si="5"/>
        <v>0.1</v>
      </c>
      <c r="V19" s="40"/>
      <c r="W19" s="58">
        <v>1</v>
      </c>
      <c r="X19" s="69">
        <f t="shared" si="6"/>
        <v>0.1</v>
      </c>
      <c r="Y19" s="40"/>
      <c r="Z19" s="58">
        <v>1</v>
      </c>
      <c r="AA19" s="69">
        <f t="shared" si="7"/>
        <v>0.1</v>
      </c>
      <c r="AB19" s="40"/>
      <c r="AC19" s="58">
        <v>1</v>
      </c>
      <c r="AD19" s="69">
        <f t="shared" si="8"/>
        <v>0.1</v>
      </c>
      <c r="AE19" s="40"/>
      <c r="AF19" s="58">
        <v>1</v>
      </c>
      <c r="AG19" s="69">
        <f t="shared" si="9"/>
        <v>0.1</v>
      </c>
      <c r="AH19" s="40"/>
      <c r="AI19" s="58">
        <v>1</v>
      </c>
      <c r="AJ19" s="69">
        <f t="shared" si="10"/>
        <v>0.1</v>
      </c>
      <c r="AK19" s="40"/>
      <c r="AL19" s="58">
        <v>1</v>
      </c>
      <c r="AM19" s="69">
        <f t="shared" si="11"/>
        <v>0.1</v>
      </c>
      <c r="AN19" s="40"/>
      <c r="AO19" s="40"/>
      <c r="AP19" s="64">
        <f t="shared" si="13"/>
        <v>12</v>
      </c>
      <c r="AQ19" s="66">
        <f t="shared" si="12"/>
        <v>0.1</v>
      </c>
      <c r="AR19" s="40"/>
      <c r="AS19" s="43"/>
      <c r="AT19" s="40"/>
      <c r="AU19" s="41"/>
      <c r="AV19" s="41"/>
      <c r="AW19" s="41"/>
      <c r="AX19" s="41"/>
      <c r="AY19" s="41"/>
      <c r="AZ19" s="41"/>
      <c r="BA19" s="41"/>
      <c r="BB19" s="41"/>
      <c r="BC19" s="41"/>
    </row>
    <row r="20" spans="2:69">
      <c r="B20" s="93">
        <v>6800</v>
      </c>
      <c r="C20" s="92" t="s">
        <v>227</v>
      </c>
      <c r="D20" s="2"/>
      <c r="E20" s="61">
        <v>1</v>
      </c>
      <c r="F20" s="69">
        <f t="shared" si="0"/>
        <v>0.1</v>
      </c>
      <c r="G20" s="2"/>
      <c r="H20" s="58">
        <v>1</v>
      </c>
      <c r="I20" s="69">
        <f t="shared" si="1"/>
        <v>0.1</v>
      </c>
      <c r="J20" s="40"/>
      <c r="K20" s="58">
        <v>1</v>
      </c>
      <c r="L20" s="69">
        <f t="shared" si="2"/>
        <v>0.1</v>
      </c>
      <c r="M20" s="40"/>
      <c r="N20" s="58">
        <v>1</v>
      </c>
      <c r="O20" s="69">
        <f t="shared" si="3"/>
        <v>0.1</v>
      </c>
      <c r="P20" s="40"/>
      <c r="Q20" s="58">
        <v>1</v>
      </c>
      <c r="R20" s="69">
        <f t="shared" si="4"/>
        <v>0.1</v>
      </c>
      <c r="S20" s="40"/>
      <c r="T20" s="58">
        <v>1</v>
      </c>
      <c r="U20" s="69">
        <f t="shared" si="5"/>
        <v>0.1</v>
      </c>
      <c r="V20" s="40"/>
      <c r="W20" s="58">
        <v>1</v>
      </c>
      <c r="X20" s="69">
        <f t="shared" si="6"/>
        <v>0.1</v>
      </c>
      <c r="Y20" s="40"/>
      <c r="Z20" s="58">
        <v>1</v>
      </c>
      <c r="AA20" s="69">
        <f t="shared" si="7"/>
        <v>0.1</v>
      </c>
      <c r="AB20" s="40"/>
      <c r="AC20" s="58">
        <v>1</v>
      </c>
      <c r="AD20" s="69">
        <f t="shared" si="8"/>
        <v>0.1</v>
      </c>
      <c r="AE20" s="40"/>
      <c r="AF20" s="58">
        <v>1</v>
      </c>
      <c r="AG20" s="69">
        <f t="shared" si="9"/>
        <v>0.1</v>
      </c>
      <c r="AH20" s="40"/>
      <c r="AI20" s="58">
        <v>1</v>
      </c>
      <c r="AJ20" s="69">
        <f t="shared" si="10"/>
        <v>0.1</v>
      </c>
      <c r="AK20" s="40"/>
      <c r="AL20" s="58">
        <v>1</v>
      </c>
      <c r="AM20" s="69">
        <f t="shared" si="11"/>
        <v>0.1</v>
      </c>
      <c r="AN20" s="40"/>
      <c r="AO20" s="40"/>
      <c r="AP20" s="64">
        <f t="shared" si="13"/>
        <v>12</v>
      </c>
      <c r="AQ20" s="66">
        <f t="shared" si="12"/>
        <v>0.1</v>
      </c>
      <c r="AR20" s="40"/>
      <c r="AS20" s="40"/>
      <c r="AT20" s="40"/>
      <c r="AU20" s="41"/>
      <c r="AV20" s="41"/>
      <c r="AW20" s="41"/>
      <c r="AX20" s="41"/>
      <c r="AY20" s="41"/>
      <c r="AZ20" s="41"/>
      <c r="BA20" s="41"/>
      <c r="BB20" s="41"/>
      <c r="BC20" s="41"/>
    </row>
    <row r="21" spans="2:69">
      <c r="B21" s="93">
        <v>6900</v>
      </c>
      <c r="C21" s="92" t="s">
        <v>228</v>
      </c>
      <c r="D21" s="2"/>
      <c r="E21" s="61">
        <v>1</v>
      </c>
      <c r="F21" s="69">
        <f t="shared" si="0"/>
        <v>0.1</v>
      </c>
      <c r="G21" s="2"/>
      <c r="H21" s="58">
        <v>1</v>
      </c>
      <c r="I21" s="69">
        <f t="shared" si="1"/>
        <v>0.1</v>
      </c>
      <c r="J21" s="40"/>
      <c r="K21" s="58">
        <v>1</v>
      </c>
      <c r="L21" s="69">
        <f t="shared" si="2"/>
        <v>0.1</v>
      </c>
      <c r="M21" s="40"/>
      <c r="N21" s="58">
        <v>1</v>
      </c>
      <c r="O21" s="69">
        <f t="shared" si="3"/>
        <v>0.1</v>
      </c>
      <c r="P21" s="40"/>
      <c r="Q21" s="58">
        <v>1</v>
      </c>
      <c r="R21" s="69">
        <f t="shared" si="4"/>
        <v>0.1</v>
      </c>
      <c r="S21" s="40"/>
      <c r="T21" s="58">
        <v>1</v>
      </c>
      <c r="U21" s="69">
        <f t="shared" si="5"/>
        <v>0.1</v>
      </c>
      <c r="V21" s="40"/>
      <c r="W21" s="58">
        <v>1</v>
      </c>
      <c r="X21" s="69">
        <f t="shared" si="6"/>
        <v>0.1</v>
      </c>
      <c r="Y21" s="40"/>
      <c r="Z21" s="58">
        <v>1</v>
      </c>
      <c r="AA21" s="69">
        <f t="shared" si="7"/>
        <v>0.1</v>
      </c>
      <c r="AB21" s="40"/>
      <c r="AC21" s="58">
        <v>1</v>
      </c>
      <c r="AD21" s="69">
        <f t="shared" si="8"/>
        <v>0.1</v>
      </c>
      <c r="AE21" s="40"/>
      <c r="AF21" s="58">
        <v>1</v>
      </c>
      <c r="AG21" s="69">
        <f t="shared" si="9"/>
        <v>0.1</v>
      </c>
      <c r="AH21" s="40"/>
      <c r="AI21" s="58">
        <v>1</v>
      </c>
      <c r="AJ21" s="69">
        <f t="shared" si="10"/>
        <v>0.1</v>
      </c>
      <c r="AK21" s="40"/>
      <c r="AL21" s="58">
        <v>1</v>
      </c>
      <c r="AM21" s="69">
        <f t="shared" si="11"/>
        <v>0.1</v>
      </c>
      <c r="AN21" s="40"/>
      <c r="AO21" s="40"/>
      <c r="AP21" s="64">
        <f t="shared" si="13"/>
        <v>12</v>
      </c>
      <c r="AQ21" s="66">
        <f t="shared" si="12"/>
        <v>0.1</v>
      </c>
      <c r="AR21" s="40"/>
      <c r="AS21" s="40"/>
      <c r="AT21" s="40"/>
      <c r="AU21" s="41"/>
      <c r="AV21" s="41"/>
      <c r="AW21" s="41"/>
      <c r="AX21" s="41"/>
      <c r="AY21" s="41"/>
      <c r="AZ21" s="41"/>
      <c r="BA21" s="41"/>
      <c r="BB21" s="41"/>
      <c r="BC21" s="41"/>
    </row>
    <row r="22" spans="2:69">
      <c r="B22" s="93">
        <v>6999</v>
      </c>
      <c r="C22" s="92" t="s">
        <v>229</v>
      </c>
      <c r="D22" s="2"/>
      <c r="E22" s="61">
        <v>1</v>
      </c>
      <c r="F22" s="77">
        <f t="shared" si="0"/>
        <v>0.1</v>
      </c>
      <c r="G22" s="2"/>
      <c r="H22" s="58">
        <v>1</v>
      </c>
      <c r="I22" s="77">
        <f t="shared" si="1"/>
        <v>0.1</v>
      </c>
      <c r="J22" s="40"/>
      <c r="K22" s="58">
        <v>1</v>
      </c>
      <c r="L22" s="77">
        <f t="shared" si="2"/>
        <v>0.1</v>
      </c>
      <c r="M22" s="40"/>
      <c r="N22" s="58">
        <v>1</v>
      </c>
      <c r="O22" s="77">
        <f t="shared" si="3"/>
        <v>0.1</v>
      </c>
      <c r="P22" s="40"/>
      <c r="Q22" s="58">
        <v>1</v>
      </c>
      <c r="R22" s="77">
        <f t="shared" si="4"/>
        <v>0.1</v>
      </c>
      <c r="S22" s="40"/>
      <c r="T22" s="58">
        <v>1</v>
      </c>
      <c r="U22" s="77">
        <f t="shared" si="5"/>
        <v>0.1</v>
      </c>
      <c r="V22" s="40"/>
      <c r="W22" s="58">
        <v>1</v>
      </c>
      <c r="X22" s="77">
        <f t="shared" si="6"/>
        <v>0.1</v>
      </c>
      <c r="Y22" s="40"/>
      <c r="Z22" s="58">
        <v>1</v>
      </c>
      <c r="AA22" s="77">
        <f t="shared" si="7"/>
        <v>0.1</v>
      </c>
      <c r="AB22" s="40"/>
      <c r="AC22" s="58">
        <v>1</v>
      </c>
      <c r="AD22" s="77">
        <f t="shared" si="8"/>
        <v>0.1</v>
      </c>
      <c r="AE22" s="40"/>
      <c r="AF22" s="58">
        <v>1</v>
      </c>
      <c r="AG22" s="77">
        <f t="shared" si="9"/>
        <v>0.1</v>
      </c>
      <c r="AH22" s="40"/>
      <c r="AI22" s="58">
        <v>1</v>
      </c>
      <c r="AJ22" s="77">
        <f t="shared" si="10"/>
        <v>0.1</v>
      </c>
      <c r="AK22" s="40"/>
      <c r="AL22" s="58">
        <v>1</v>
      </c>
      <c r="AM22" s="77">
        <f t="shared" si="11"/>
        <v>0.1</v>
      </c>
      <c r="AN22" s="40"/>
      <c r="AO22" s="40"/>
      <c r="AP22" s="64">
        <f t="shared" si="13"/>
        <v>12</v>
      </c>
      <c r="AQ22" s="78">
        <f t="shared" si="12"/>
        <v>0.1</v>
      </c>
      <c r="AR22" s="40"/>
      <c r="AS22" s="40"/>
      <c r="AT22" s="40"/>
      <c r="AU22" s="41"/>
      <c r="AV22" s="41"/>
      <c r="AW22" s="41"/>
      <c r="AX22" s="41"/>
      <c r="AY22" s="41"/>
      <c r="AZ22" s="41"/>
      <c r="BA22" s="41"/>
      <c r="BB22" s="41"/>
      <c r="BC22" s="41"/>
    </row>
    <row r="23" spans="2:69" ht="13" thickBot="1">
      <c r="B23" s="85" t="s">
        <v>0</v>
      </c>
      <c r="C23" s="86"/>
      <c r="D23" s="2"/>
      <c r="E23" s="87" t="s">
        <v>0</v>
      </c>
      <c r="F23" s="88" t="s">
        <v>0</v>
      </c>
      <c r="G23" s="2"/>
      <c r="H23" s="87" t="s">
        <v>0</v>
      </c>
      <c r="I23" s="88" t="s">
        <v>0</v>
      </c>
      <c r="J23" s="2"/>
      <c r="K23" s="87" t="s">
        <v>0</v>
      </c>
      <c r="L23" s="88" t="s">
        <v>0</v>
      </c>
      <c r="M23" s="2"/>
      <c r="N23" s="87" t="s">
        <v>0</v>
      </c>
      <c r="O23" s="88" t="s">
        <v>0</v>
      </c>
      <c r="P23" s="2"/>
      <c r="Q23" s="87" t="s">
        <v>0</v>
      </c>
      <c r="R23" s="88" t="s">
        <v>0</v>
      </c>
      <c r="S23" s="89"/>
      <c r="T23" s="87" t="s">
        <v>0</v>
      </c>
      <c r="U23" s="88" t="s">
        <v>0</v>
      </c>
      <c r="V23" s="2"/>
      <c r="W23" s="87" t="s">
        <v>0</v>
      </c>
      <c r="X23" s="88" t="s">
        <v>0</v>
      </c>
      <c r="Y23" s="2"/>
      <c r="Z23" s="87" t="s">
        <v>0</v>
      </c>
      <c r="AA23" s="88" t="s">
        <v>0</v>
      </c>
      <c r="AB23" s="2"/>
      <c r="AC23" s="87" t="s">
        <v>0</v>
      </c>
      <c r="AD23" s="88" t="s">
        <v>0</v>
      </c>
      <c r="AE23" s="2"/>
      <c r="AF23" s="87" t="s">
        <v>0</v>
      </c>
      <c r="AG23" s="88" t="str">
        <f>+AD23</f>
        <v xml:space="preserve"> </v>
      </c>
      <c r="AH23" s="2"/>
      <c r="AI23" s="87" t="s">
        <v>0</v>
      </c>
      <c r="AJ23" s="88" t="str">
        <f>+AG23</f>
        <v xml:space="preserve"> </v>
      </c>
      <c r="AK23" s="2"/>
      <c r="AL23" s="87" t="s">
        <v>0</v>
      </c>
      <c r="AM23" s="88" t="str">
        <f>+AJ23</f>
        <v xml:space="preserve"> </v>
      </c>
      <c r="AN23" s="2"/>
      <c r="AO23" s="2"/>
      <c r="AP23" s="64" t="s">
        <v>0</v>
      </c>
      <c r="AQ23" s="90" t="s">
        <v>0</v>
      </c>
      <c r="AR23" s="2"/>
      <c r="AS23" s="2"/>
      <c r="AT23" s="2"/>
    </row>
    <row r="24" spans="2:69" ht="14" thickTop="1" thickBot="1">
      <c r="B24" s="44">
        <v>6000</v>
      </c>
      <c r="C24" s="45" t="s">
        <v>137</v>
      </c>
      <c r="D24" s="46"/>
      <c r="E24" s="60">
        <f>SUM(E13:E23)</f>
        <v>10</v>
      </c>
      <c r="F24" s="47">
        <f>SUM(F13:F22)</f>
        <v>0.99999999999999989</v>
      </c>
      <c r="G24" s="46"/>
      <c r="H24" s="63">
        <f>SUM(H13:H23)</f>
        <v>10</v>
      </c>
      <c r="I24" s="47">
        <f>SUM(I13:I22)</f>
        <v>0.99999999999999989</v>
      </c>
      <c r="J24" s="46"/>
      <c r="K24" s="60">
        <f>SUM(K13:K23)</f>
        <v>10</v>
      </c>
      <c r="L24" s="47">
        <f>SUM(L13:L22)</f>
        <v>0.99999999999999989</v>
      </c>
      <c r="M24" s="46"/>
      <c r="N24" s="60">
        <f>SUM(N13:N23)</f>
        <v>10</v>
      </c>
      <c r="O24" s="47">
        <f>SUM(O13:O22)</f>
        <v>0.99999999999999989</v>
      </c>
      <c r="P24" s="46"/>
      <c r="Q24" s="60">
        <f>SUM(Q13:Q23)</f>
        <v>10</v>
      </c>
      <c r="R24" s="47">
        <f>SUM(R13:R22)</f>
        <v>0.99999999999999989</v>
      </c>
      <c r="S24" s="46"/>
      <c r="T24" s="60">
        <f>SUM(T13:T23)</f>
        <v>10</v>
      </c>
      <c r="U24" s="47">
        <f>SUM(U13:U22)</f>
        <v>0.99999999999999989</v>
      </c>
      <c r="V24" s="46"/>
      <c r="W24" s="60">
        <f>SUM(W13:W23)</f>
        <v>10</v>
      </c>
      <c r="X24" s="47">
        <f>SUM(X13:X22)</f>
        <v>0.99999999999999989</v>
      </c>
      <c r="Y24" s="46"/>
      <c r="Z24" s="60">
        <f>SUM(Z13:Z23)</f>
        <v>10</v>
      </c>
      <c r="AA24" s="47">
        <f>SUM(AA13:AA22)</f>
        <v>0.99999999999999989</v>
      </c>
      <c r="AB24" s="46"/>
      <c r="AC24" s="60">
        <f>SUM(AC13:AC23)</f>
        <v>10</v>
      </c>
      <c r="AD24" s="47">
        <f>SUM(AD13:AD22)</f>
        <v>0.99999999999999989</v>
      </c>
      <c r="AE24" s="46"/>
      <c r="AF24" s="60">
        <f>SUM(AF13:AF23)</f>
        <v>10</v>
      </c>
      <c r="AG24" s="47">
        <f>SUM(AG13:AG22)</f>
        <v>0.99999999999999989</v>
      </c>
      <c r="AH24" s="46"/>
      <c r="AI24" s="60">
        <f>SUM(AI13:AI23)</f>
        <v>10</v>
      </c>
      <c r="AJ24" s="47">
        <f>SUM(AJ13:AJ22)</f>
        <v>0.99999999999999989</v>
      </c>
      <c r="AK24" s="46"/>
      <c r="AL24" s="60">
        <f>SUM(AL13:AL23)</f>
        <v>10</v>
      </c>
      <c r="AM24" s="47">
        <f>SUM(AM13:AM22)</f>
        <v>0.99999999999999989</v>
      </c>
      <c r="AN24" s="46"/>
      <c r="AO24" s="46"/>
      <c r="AP24" s="60">
        <f>SUM(AP13:AP23)</f>
        <v>120</v>
      </c>
      <c r="AQ24" s="47">
        <f>SUM(AQ13:AQ22)</f>
        <v>0.99999999999999989</v>
      </c>
      <c r="AR24" s="46"/>
      <c r="AS24" s="46"/>
      <c r="AT24" s="46"/>
      <c r="AU24" s="27"/>
    </row>
    <row r="25" spans="2:69" ht="13" thickTop="1">
      <c r="D25"/>
      <c r="G25"/>
      <c r="J25"/>
      <c r="L25" s="67"/>
      <c r="M25"/>
      <c r="O25" s="67"/>
      <c r="P25"/>
      <c r="R25" s="67"/>
      <c r="S25"/>
      <c r="U25" s="67"/>
      <c r="V25"/>
      <c r="X25" s="67"/>
      <c r="Y25"/>
      <c r="AA25" s="67"/>
      <c r="AB25"/>
      <c r="AD25" s="67"/>
      <c r="AE25"/>
      <c r="AG25" s="67"/>
      <c r="AH25"/>
      <c r="AJ25" s="67"/>
      <c r="AK25"/>
      <c r="AM25" s="67"/>
      <c r="AN25"/>
      <c r="AO25"/>
      <c r="AQ25" s="67"/>
      <c r="AR25"/>
    </row>
    <row r="26" spans="2:69">
      <c r="D26"/>
      <c r="G26"/>
      <c r="J26"/>
      <c r="M26"/>
      <c r="P26"/>
      <c r="R26" s="67"/>
      <c r="S26"/>
      <c r="U26" s="67"/>
      <c r="V26"/>
      <c r="X26" s="67"/>
      <c r="Y26"/>
      <c r="AB26"/>
      <c r="AD26" s="67"/>
      <c r="AE26"/>
      <c r="AG26" s="67"/>
      <c r="AH26"/>
      <c r="AJ26" s="67"/>
      <c r="AK26"/>
      <c r="AM26" s="67"/>
      <c r="AN26"/>
      <c r="AO26"/>
      <c r="AR26"/>
    </row>
    <row r="27" spans="2:69">
      <c r="D27"/>
      <c r="G27"/>
      <c r="J27"/>
      <c r="M27"/>
      <c r="P27"/>
      <c r="S27"/>
      <c r="U27" s="67"/>
      <c r="V27"/>
      <c r="Y27"/>
      <c r="AB27"/>
      <c r="AE27"/>
      <c r="AG27" s="67"/>
      <c r="AH27"/>
      <c r="AJ27" s="67"/>
      <c r="AK27"/>
      <c r="AM27" s="67"/>
      <c r="AN27"/>
      <c r="AO27"/>
      <c r="AR27"/>
    </row>
    <row r="28" spans="2:69">
      <c r="C28" t="s">
        <v>0</v>
      </c>
      <c r="D28"/>
      <c r="E28" t="s">
        <v>0</v>
      </c>
      <c r="G28" t="s">
        <v>0</v>
      </c>
      <c r="H28" t="s">
        <v>0</v>
      </c>
      <c r="J28"/>
      <c r="M28"/>
      <c r="P28"/>
      <c r="S28"/>
      <c r="U28" s="67"/>
      <c r="V28"/>
      <c r="Y28"/>
      <c r="AB28"/>
      <c r="AE28"/>
      <c r="AG28" s="67"/>
      <c r="AH28"/>
      <c r="AJ28" s="67"/>
      <c r="AK28"/>
      <c r="AM28" s="67"/>
      <c r="AN28"/>
      <c r="AO28"/>
      <c r="AR28"/>
    </row>
    <row r="29" spans="2:69">
      <c r="D29"/>
      <c r="G29"/>
      <c r="H29" t="s">
        <v>0</v>
      </c>
      <c r="J29"/>
      <c r="M29"/>
      <c r="P29"/>
      <c r="S29"/>
      <c r="V29"/>
      <c r="Y29"/>
      <c r="AB29"/>
      <c r="AE29"/>
      <c r="AG29" s="67"/>
      <c r="AH29"/>
      <c r="AJ29" s="67"/>
      <c r="AK29"/>
      <c r="AM29" s="67"/>
      <c r="AN29"/>
      <c r="AO29"/>
      <c r="AR29"/>
    </row>
    <row r="30" spans="2:69">
      <c r="D30"/>
      <c r="G30"/>
      <c r="H30" t="s">
        <v>0</v>
      </c>
      <c r="J30"/>
      <c r="M30"/>
      <c r="P30"/>
      <c r="S30"/>
      <c r="V30"/>
      <c r="Y30"/>
      <c r="AB30"/>
      <c r="AE30"/>
      <c r="AH30"/>
      <c r="AK30"/>
      <c r="AM30" s="67"/>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48"/>
      <c r="C43" s="48"/>
      <c r="D43" s="2"/>
      <c r="E43" s="48"/>
      <c r="F43" s="48"/>
      <c r="G43" s="2"/>
      <c r="H43" s="49"/>
      <c r="I43" s="48"/>
      <c r="J43" s="2"/>
      <c r="K43" s="48"/>
      <c r="L43" s="48"/>
      <c r="M43" s="2"/>
      <c r="N43" s="48"/>
      <c r="O43" s="48"/>
      <c r="P43" s="2"/>
      <c r="Q43" s="48"/>
      <c r="R43" s="48"/>
      <c r="S43" s="2"/>
      <c r="T43" s="48"/>
      <c r="U43" s="48"/>
      <c r="V43" s="2"/>
      <c r="W43" s="48"/>
      <c r="X43" s="48"/>
      <c r="Y43" s="2"/>
      <c r="Z43" s="48"/>
      <c r="AA43" s="48"/>
      <c r="AB43" s="2"/>
      <c r="AC43" s="48"/>
      <c r="AD43" s="48"/>
      <c r="AE43" s="2"/>
      <c r="AF43" s="48"/>
      <c r="AG43" s="48"/>
      <c r="AH43" s="2"/>
      <c r="AI43" s="48"/>
      <c r="AJ43" s="48"/>
      <c r="AK43" s="2"/>
      <c r="AL43" s="48"/>
      <c r="AM43" s="48"/>
      <c r="AN43" s="2"/>
      <c r="AO43" s="2"/>
      <c r="AP43" s="48"/>
      <c r="AQ43" s="48"/>
      <c r="AR43" s="2"/>
      <c r="AS43" s="48"/>
      <c r="AT43"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0090"/>
    <pageSetUpPr fitToPage="1"/>
  </sheetPr>
  <dimension ref="B1:BQ40"/>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
        <v>6</v>
      </c>
      <c r="C2" s="365"/>
      <c r="AR2" s="2"/>
      <c r="AS2" s="2"/>
      <c r="AT2" s="2"/>
    </row>
    <row r="3" spans="2:56">
      <c r="B3" s="366" t="s">
        <v>21</v>
      </c>
      <c r="C3" s="367"/>
      <c r="AR3" s="2"/>
      <c r="AS3" s="2"/>
      <c r="AT3" s="2"/>
    </row>
    <row r="4" spans="2:56" ht="13" thickBot="1">
      <c r="B4" s="368" t="s">
        <v>1</v>
      </c>
      <c r="C4" s="369"/>
      <c r="AR4" s="2"/>
      <c r="AS4" s="2"/>
      <c r="AT4" s="2"/>
    </row>
    <row r="5" spans="2:56" ht="14" thickTop="1" thickBot="1">
      <c r="D5"/>
      <c r="AR5" s="2"/>
      <c r="AS5" s="2"/>
      <c r="AT5" s="2"/>
    </row>
    <row r="6" spans="2:56" ht="13" thickTop="1">
      <c r="B6" s="3"/>
      <c r="C6" s="4" t="s">
        <v>2</v>
      </c>
      <c r="D6"/>
      <c r="E6" s="5" t="s">
        <v>3</v>
      </c>
      <c r="F6" s="6">
        <f>+E21/$C$7/31</f>
        <v>3.0322580645161287E-2</v>
      </c>
      <c r="G6" s="7"/>
      <c r="H6" s="5" t="str">
        <f>+E6</f>
        <v>Coût / place / jour</v>
      </c>
      <c r="I6" s="6">
        <f>+H21/$C$7/28</f>
        <v>3.3571428571428572E-2</v>
      </c>
      <c r="J6" s="7"/>
      <c r="K6" s="5" t="str">
        <f>+H6</f>
        <v>Coût / place / jour</v>
      </c>
      <c r="L6" s="6">
        <f>+K21/$C$7/31</f>
        <v>3.0322580645161287E-2</v>
      </c>
      <c r="M6" s="7"/>
      <c r="N6" s="5" t="str">
        <f>+K6</f>
        <v>Coût / place / jour</v>
      </c>
      <c r="O6" s="6">
        <f>+N21/$C$7/30</f>
        <v>3.1333333333333331E-2</v>
      </c>
      <c r="P6" s="8"/>
      <c r="Q6" s="5" t="str">
        <f>+N6</f>
        <v>Coût / place / jour</v>
      </c>
      <c r="R6" s="6">
        <f>+Q21/$C$7/31</f>
        <v>3.0322580645161287E-2</v>
      </c>
      <c r="S6" s="8"/>
      <c r="T6" s="5" t="str">
        <f>+Q6</f>
        <v>Coût / place / jour</v>
      </c>
      <c r="U6" s="6">
        <f>+T21/$C$7/30</f>
        <v>3.1333333333333331E-2</v>
      </c>
      <c r="V6" s="7"/>
      <c r="W6" s="5" t="str">
        <f>+T6</f>
        <v>Coût / place / jour</v>
      </c>
      <c r="X6" s="6">
        <f>+W21/$C$7/31</f>
        <v>3.0322580645161287E-2</v>
      </c>
      <c r="Y6" s="7"/>
      <c r="Z6" s="5" t="str">
        <f>+W6</f>
        <v>Coût / place / jour</v>
      </c>
      <c r="AA6" s="6">
        <f>+Z21/$C$7/31</f>
        <v>3.0322580645161287E-2</v>
      </c>
      <c r="AB6" s="7"/>
      <c r="AC6" s="5" t="str">
        <f>+Z6</f>
        <v>Coût / place / jour</v>
      </c>
      <c r="AD6" s="6">
        <f>+AC21/$C$7/30</f>
        <v>3.1333333333333331E-2</v>
      </c>
      <c r="AE6" s="7"/>
      <c r="AF6" s="5" t="str">
        <f>+AC6</f>
        <v>Coût / place / jour</v>
      </c>
      <c r="AG6" s="6">
        <f>+AF21/$C$7/31</f>
        <v>3.0322580645161287E-2</v>
      </c>
      <c r="AH6" s="7"/>
      <c r="AI6" s="5" t="str">
        <f>+AF6</f>
        <v>Coût / place / jour</v>
      </c>
      <c r="AJ6" s="6">
        <f>+AI21/$C$7/30</f>
        <v>3.1333333333333331E-2</v>
      </c>
      <c r="AK6" s="9"/>
      <c r="AL6" s="5" t="str">
        <f>+AI6</f>
        <v>Coût / place / jour</v>
      </c>
      <c r="AM6" s="6">
        <f>+AL21/$C$7/31</f>
        <v>3.0322580645161287E-2</v>
      </c>
      <c r="AN6" s="7"/>
      <c r="AO6" s="7"/>
      <c r="AP6" s="10" t="str">
        <f>+AL6</f>
        <v>Coût / place / jour</v>
      </c>
      <c r="AQ6" s="11">
        <f>+AP21/$C$7/365</f>
        <v>3.0904109589041093E-2</v>
      </c>
      <c r="AR6" s="2"/>
      <c r="AS6" s="2"/>
      <c r="AT6" s="2"/>
    </row>
    <row r="7" spans="2:56">
      <c r="B7" s="12"/>
      <c r="C7" s="13">
        <f>'État des Résultats'!C7</f>
        <v>100</v>
      </c>
      <c r="D7"/>
      <c r="E7" s="18">
        <f>+E21/$AP21</f>
        <v>8.3333333333333329E-2</v>
      </c>
      <c r="F7" s="14"/>
      <c r="G7"/>
      <c r="H7" s="18">
        <f>+H21/$AP21</f>
        <v>8.3333333333333329E-2</v>
      </c>
      <c r="I7" s="14"/>
      <c r="J7"/>
      <c r="K7" s="18">
        <f>+K21/$AP21</f>
        <v>8.3333333333333329E-2</v>
      </c>
      <c r="L7" s="19"/>
      <c r="M7"/>
      <c r="N7" s="18">
        <f>+N21/$AP21</f>
        <v>8.3333333333333329E-2</v>
      </c>
      <c r="O7" s="19"/>
      <c r="P7" s="15"/>
      <c r="Q7" s="18">
        <f>+Q21/$AP21</f>
        <v>8.3333333333333329E-2</v>
      </c>
      <c r="R7" s="19"/>
      <c r="S7" s="15"/>
      <c r="T7" s="18">
        <f>+T21/$AP21</f>
        <v>8.3333333333333329E-2</v>
      </c>
      <c r="U7" s="19"/>
      <c r="V7"/>
      <c r="W7" s="18">
        <f>+W21/$AP21</f>
        <v>8.3333333333333329E-2</v>
      </c>
      <c r="X7" s="19"/>
      <c r="Y7"/>
      <c r="Z7" s="18">
        <f>+Z21/$AP21</f>
        <v>8.3333333333333329E-2</v>
      </c>
      <c r="AA7" s="19"/>
      <c r="AB7"/>
      <c r="AC7" s="18">
        <f>+AC21/$AP21</f>
        <v>8.3333333333333329E-2</v>
      </c>
      <c r="AD7" s="19"/>
      <c r="AE7"/>
      <c r="AF7" s="18">
        <f>+AF21/$AP21</f>
        <v>8.3333333333333329E-2</v>
      </c>
      <c r="AG7" s="19"/>
      <c r="AH7"/>
      <c r="AI7" s="18">
        <f>+AI21/$AP21</f>
        <v>8.3333333333333329E-2</v>
      </c>
      <c r="AJ7" s="19"/>
      <c r="AK7" s="16"/>
      <c r="AL7" s="18">
        <f>+AL21/$AP21</f>
        <v>8.3333333333333329E-2</v>
      </c>
      <c r="AM7" s="19"/>
      <c r="AN7"/>
      <c r="AO7"/>
      <c r="AP7" s="24">
        <f>+AP21/$AP21</f>
        <v>1</v>
      </c>
      <c r="AQ7" s="17" t="s">
        <v>4</v>
      </c>
      <c r="AR7" s="2"/>
      <c r="AS7" s="2"/>
      <c r="AT7" s="2"/>
    </row>
    <row r="8" spans="2:56">
      <c r="B8" s="12"/>
      <c r="C8" s="13" t="s">
        <v>188</v>
      </c>
      <c r="D8"/>
      <c r="E8" s="25" t="str">
        <f>'État des Résultats'!E8</f>
        <v>Pér.01</v>
      </c>
      <c r="F8" s="13" t="str">
        <f>'État des Résultats'!F8</f>
        <v>(%)</v>
      </c>
      <c r="G8" s="20"/>
      <c r="H8" s="25" t="str">
        <f>'État des Résultats'!H8</f>
        <v>Pér.02</v>
      </c>
      <c r="I8" s="13" t="str">
        <f>F8</f>
        <v>(%)</v>
      </c>
      <c r="J8" s="20"/>
      <c r="K8" s="25" t="str">
        <f>'État des Résultats'!K8</f>
        <v>Pér.03</v>
      </c>
      <c r="L8" s="13" t="str">
        <f>I8</f>
        <v>(%)</v>
      </c>
      <c r="M8" s="20"/>
      <c r="N8" s="25" t="str">
        <f>'État des Résultats'!N8</f>
        <v>Pér.04</v>
      </c>
      <c r="O8" s="13" t="str">
        <f>L8</f>
        <v>(%)</v>
      </c>
      <c r="P8" s="21"/>
      <c r="Q8" s="25" t="str">
        <f>'État des Résultats'!Q8</f>
        <v>Pér.05</v>
      </c>
      <c r="R8" s="13" t="str">
        <f>O8</f>
        <v>(%)</v>
      </c>
      <c r="S8" s="21"/>
      <c r="T8" s="25" t="str">
        <f>'État des Résultats'!T8</f>
        <v>Pér.06</v>
      </c>
      <c r="U8" s="13" t="str">
        <f>R8</f>
        <v>(%)</v>
      </c>
      <c r="V8" s="20"/>
      <c r="W8" s="25" t="str">
        <f>'État des Résultats'!W8</f>
        <v>Pér.07</v>
      </c>
      <c r="X8" s="13" t="str">
        <f>U8</f>
        <v>(%)</v>
      </c>
      <c r="Y8" s="20"/>
      <c r="Z8" s="25" t="str">
        <f>'État des Résultats'!Z8</f>
        <v>Pér.08</v>
      </c>
      <c r="AA8" s="13" t="str">
        <f>X8</f>
        <v>(%)</v>
      </c>
      <c r="AB8" s="20"/>
      <c r="AC8" s="25" t="str">
        <f>'État des Résultats'!AC8</f>
        <v>Pér.09</v>
      </c>
      <c r="AD8" s="13" t="str">
        <f>AA8</f>
        <v>(%)</v>
      </c>
      <c r="AE8" s="20"/>
      <c r="AF8" s="25" t="str">
        <f>'État des Résultats'!AF8</f>
        <v>Pér.10</v>
      </c>
      <c r="AG8" s="13" t="str">
        <f>AD8</f>
        <v>(%)</v>
      </c>
      <c r="AH8" s="20"/>
      <c r="AI8" s="25" t="str">
        <f>'État des Résultats'!AI8</f>
        <v>Pér.11</v>
      </c>
      <c r="AJ8" s="13" t="str">
        <f>AG8</f>
        <v>(%)</v>
      </c>
      <c r="AK8" s="22"/>
      <c r="AL8" s="25" t="str">
        <f>'État des Résultats'!AL8</f>
        <v>Pér.12</v>
      </c>
      <c r="AM8" s="13" t="str">
        <f>AJ8</f>
        <v>(%)</v>
      </c>
      <c r="AN8" s="23" t="s">
        <v>0</v>
      </c>
      <c r="AO8" s="20"/>
      <c r="AP8" s="25" t="str">
        <f>'État des Résultats'!AP8</f>
        <v>Total</v>
      </c>
      <c r="AQ8" s="13" t="str">
        <f>AM8</f>
        <v>(%)</v>
      </c>
      <c r="AR8" s="2"/>
      <c r="AS8" s="2"/>
      <c r="AT8" s="2"/>
    </row>
    <row r="9" spans="2:56" ht="13" thickBot="1">
      <c r="B9" s="50"/>
      <c r="C9" s="51">
        <f>AP21/$C$7</f>
        <v>11.28</v>
      </c>
      <c r="D9"/>
      <c r="E9" s="71" t="str">
        <f>'État des Résultats'!E9</f>
        <v>Janvier 2017</v>
      </c>
      <c r="F9" s="99"/>
      <c r="G9" s="100"/>
      <c r="H9" s="71" t="str">
        <f>'État des Résultats'!H9</f>
        <v>Février 2017</v>
      </c>
      <c r="I9" s="101"/>
      <c r="J9" s="100"/>
      <c r="K9" s="71" t="str">
        <f>'État des Résultats'!K9</f>
        <v>Mars 2017</v>
      </c>
      <c r="L9" s="101"/>
      <c r="M9" s="100"/>
      <c r="N9" s="71" t="str">
        <f>'État des Résultats'!N9</f>
        <v>Avril 2017</v>
      </c>
      <c r="O9" s="99"/>
      <c r="P9" s="102"/>
      <c r="Q9" s="71" t="str">
        <f>'État des Résultats'!Q9</f>
        <v>Mai 2017</v>
      </c>
      <c r="R9" s="99"/>
      <c r="S9" s="102"/>
      <c r="T9" s="71" t="str">
        <f>'État des Résultats'!T9</f>
        <v>Juin 2017</v>
      </c>
      <c r="U9" s="101"/>
      <c r="V9" s="100"/>
      <c r="W9" s="71" t="str">
        <f>'État des Résultats'!W9</f>
        <v>Juillet 2017</v>
      </c>
      <c r="X9" s="101"/>
      <c r="Y9" s="100"/>
      <c r="Z9" s="71" t="str">
        <f>'État des Résultats'!Z9</f>
        <v>Août 2017</v>
      </c>
      <c r="AA9" s="101"/>
      <c r="AB9" s="100"/>
      <c r="AC9" s="71" t="str">
        <f>'État des Résultats'!AC9</f>
        <v>Septembre 2017</v>
      </c>
      <c r="AD9" s="101"/>
      <c r="AE9" s="100"/>
      <c r="AF9" s="71" t="str">
        <f>'État des Résultats'!AF9</f>
        <v>Octobre 2017</v>
      </c>
      <c r="AG9" s="101"/>
      <c r="AH9" s="100"/>
      <c r="AI9" s="71" t="str">
        <f>'État des Résultats'!AI9</f>
        <v>Novembre 2017</v>
      </c>
      <c r="AJ9" s="101"/>
      <c r="AK9" s="103"/>
      <c r="AL9" s="71" t="str">
        <f>'État des Résultats'!AL9</f>
        <v>Décembre 2017</v>
      </c>
      <c r="AM9" s="101"/>
      <c r="AN9" s="100"/>
      <c r="AO9" s="100"/>
      <c r="AP9" s="71" t="str">
        <f>'État des Résultats'!AP9</f>
        <v>Année</v>
      </c>
      <c r="AQ9" s="104"/>
      <c r="AR9" s="105"/>
      <c r="AS9" s="105"/>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
        <v>120</v>
      </c>
      <c r="D11"/>
      <c r="E11" s="53"/>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82">
        <f>'Coût d''occupation '!B26</f>
        <v>7300</v>
      </c>
      <c r="C13" s="79" t="str">
        <f>'Coût d''occupation '!C11</f>
        <v xml:space="preserve">Coût d’occupation </v>
      </c>
      <c r="D13" s="2"/>
      <c r="E13" s="108">
        <f>+'Coût d''occupation '!E26</f>
        <v>12</v>
      </c>
      <c r="F13" s="68">
        <f t="shared" ref="F13:F19" si="0">E13/E$21</f>
        <v>0.1276595744680851</v>
      </c>
      <c r="G13" s="2"/>
      <c r="H13" s="108">
        <f>+'Coût d''occupation '!H26</f>
        <v>12</v>
      </c>
      <c r="I13" s="109">
        <f t="shared" ref="I13:I19" si="1">H13/H$21</f>
        <v>0.1276595744680851</v>
      </c>
      <c r="J13" s="40"/>
      <c r="K13" s="108">
        <f>+'Coût d''occupation '!K26</f>
        <v>12</v>
      </c>
      <c r="L13" s="109">
        <f t="shared" ref="L13:L19" si="2">K13/K$21</f>
        <v>0.1276595744680851</v>
      </c>
      <c r="M13" s="40"/>
      <c r="N13" s="108">
        <f>+'Coût d''occupation '!N26</f>
        <v>12</v>
      </c>
      <c r="O13" s="109">
        <f t="shared" ref="O13:O19" si="3">N13/N$21</f>
        <v>0.1276595744680851</v>
      </c>
      <c r="P13" s="40"/>
      <c r="Q13" s="108">
        <f>+'Coût d''occupation '!Q26</f>
        <v>12</v>
      </c>
      <c r="R13" s="109">
        <f t="shared" ref="R13:R19" si="4">Q13/Q$21</f>
        <v>0.1276595744680851</v>
      </c>
      <c r="S13" s="40"/>
      <c r="T13" s="108">
        <f>+'Coût d''occupation '!T26</f>
        <v>12</v>
      </c>
      <c r="U13" s="109">
        <f t="shared" ref="U13:U19" si="5">T13/T$21</f>
        <v>0.1276595744680851</v>
      </c>
      <c r="V13" s="40"/>
      <c r="W13" s="108">
        <f>+'Coût d''occupation '!W26</f>
        <v>12</v>
      </c>
      <c r="X13" s="109">
        <f t="shared" ref="X13:X19" si="6">W13/W$21</f>
        <v>0.1276595744680851</v>
      </c>
      <c r="Y13" s="40"/>
      <c r="Z13" s="108">
        <f>+'Coût d''occupation '!Z26</f>
        <v>12</v>
      </c>
      <c r="AA13" s="109">
        <f t="shared" ref="AA13:AA19" si="7">Z13/Z$21</f>
        <v>0.1276595744680851</v>
      </c>
      <c r="AB13" s="40"/>
      <c r="AC13" s="108">
        <f>+'Coût d''occupation '!AC26</f>
        <v>12</v>
      </c>
      <c r="AD13" s="109">
        <f t="shared" ref="AD13:AD19" si="8">AC13/AC$21</f>
        <v>0.1276595744680851</v>
      </c>
      <c r="AE13" s="40"/>
      <c r="AF13" s="108">
        <f>+'Coût d''occupation '!AF26</f>
        <v>12</v>
      </c>
      <c r="AG13" s="109">
        <f t="shared" ref="AG13:AG19" si="9">AF13/AF$21</f>
        <v>0.1276595744680851</v>
      </c>
      <c r="AH13" s="40"/>
      <c r="AI13" s="108">
        <f>+'Coût d''occupation '!AI26</f>
        <v>12</v>
      </c>
      <c r="AJ13" s="109">
        <f t="shared" ref="AJ13:AJ19" si="10">AI13/AI$21</f>
        <v>0.1276595744680851</v>
      </c>
      <c r="AK13" s="40"/>
      <c r="AL13" s="108">
        <f>+'Coût d''occupation '!AL26</f>
        <v>12</v>
      </c>
      <c r="AM13" s="109">
        <f t="shared" ref="AM13:AM19" si="11">AL13/AL$21</f>
        <v>0.1276595744680851</v>
      </c>
      <c r="AN13" s="40"/>
      <c r="AO13" s="40"/>
      <c r="AP13" s="64">
        <f>SUM(+$AL13+$AI13+$AF13+$AC13+$Z13+$W13+$T13+$Q13+$N13+$K13+$H13+$E13)</f>
        <v>144</v>
      </c>
      <c r="AQ13" s="65">
        <f t="shared" ref="AQ13:AQ19" si="12">AP13/AP$21</f>
        <v>0.1276595744680851</v>
      </c>
      <c r="AR13" s="40"/>
      <c r="AS13" s="40"/>
      <c r="AT13" s="40"/>
      <c r="AU13" s="41"/>
      <c r="AV13" s="41"/>
      <c r="AW13" s="41"/>
      <c r="AX13" s="41"/>
      <c r="AY13" s="41"/>
      <c r="AZ13" s="41"/>
      <c r="BA13" s="41"/>
      <c r="BB13" s="41"/>
      <c r="BC13" s="41"/>
    </row>
    <row r="14" spans="2:56">
      <c r="B14" s="82">
        <f>'Coût direct d''exploitation '!B34</f>
        <v>7400</v>
      </c>
      <c r="C14" s="80" t="str">
        <f>'Coût direct d''exploitation '!C11</f>
        <v xml:space="preserve">Coût direct d’exploitation </v>
      </c>
      <c r="D14" s="2"/>
      <c r="E14" s="108">
        <f>+'Coût direct d''exploitation '!E34</f>
        <v>20</v>
      </c>
      <c r="F14" s="69">
        <f t="shared" si="0"/>
        <v>0.21276595744680851</v>
      </c>
      <c r="G14" s="2"/>
      <c r="H14" s="108">
        <f>+'Coût direct d''exploitation '!H34</f>
        <v>20</v>
      </c>
      <c r="I14" s="110">
        <f t="shared" si="1"/>
        <v>0.21276595744680851</v>
      </c>
      <c r="J14" s="40"/>
      <c r="K14" s="108">
        <f>+'Coût direct d''exploitation '!K34</f>
        <v>20</v>
      </c>
      <c r="L14" s="110">
        <f t="shared" si="2"/>
        <v>0.21276595744680851</v>
      </c>
      <c r="M14" s="40"/>
      <c r="N14" s="108">
        <f>+'Coût direct d''exploitation '!N34</f>
        <v>20</v>
      </c>
      <c r="O14" s="110">
        <f t="shared" si="3"/>
        <v>0.21276595744680851</v>
      </c>
      <c r="P14" s="40"/>
      <c r="Q14" s="108">
        <f>+'Coût direct d''exploitation '!Q34</f>
        <v>20</v>
      </c>
      <c r="R14" s="110">
        <f t="shared" si="4"/>
        <v>0.21276595744680851</v>
      </c>
      <c r="S14" s="40"/>
      <c r="T14" s="108">
        <f>+'Coût direct d''exploitation '!T34</f>
        <v>20</v>
      </c>
      <c r="U14" s="110">
        <f t="shared" si="5"/>
        <v>0.21276595744680851</v>
      </c>
      <c r="V14" s="40"/>
      <c r="W14" s="108">
        <f>+'Coût direct d''exploitation '!W34</f>
        <v>20</v>
      </c>
      <c r="X14" s="110">
        <f t="shared" si="6"/>
        <v>0.21276595744680851</v>
      </c>
      <c r="Y14" s="40"/>
      <c r="Z14" s="108">
        <f>+'Coût direct d''exploitation '!Z34</f>
        <v>20</v>
      </c>
      <c r="AA14" s="110">
        <f t="shared" si="7"/>
        <v>0.21276595744680851</v>
      </c>
      <c r="AB14" s="40"/>
      <c r="AC14" s="108">
        <f>+'Coût direct d''exploitation '!AC34</f>
        <v>20</v>
      </c>
      <c r="AD14" s="110">
        <f t="shared" si="8"/>
        <v>0.21276595744680851</v>
      </c>
      <c r="AE14" s="40"/>
      <c r="AF14" s="108">
        <f>+'Coût direct d''exploitation '!AF34</f>
        <v>20</v>
      </c>
      <c r="AG14" s="110">
        <f t="shared" si="9"/>
        <v>0.21276595744680851</v>
      </c>
      <c r="AH14" s="40"/>
      <c r="AI14" s="108">
        <f>+'Coût direct d''exploitation '!AI34</f>
        <v>20</v>
      </c>
      <c r="AJ14" s="110">
        <f t="shared" si="10"/>
        <v>0.21276595744680851</v>
      </c>
      <c r="AK14" s="40"/>
      <c r="AL14" s="108">
        <f>+'Coût direct d''exploitation '!AL34</f>
        <v>20</v>
      </c>
      <c r="AM14" s="110">
        <f t="shared" si="11"/>
        <v>0.21276595744680851</v>
      </c>
      <c r="AN14" s="40"/>
      <c r="AO14" s="40"/>
      <c r="AP14" s="64">
        <f>SUM(+$AL14+$AI14+$AF14+$AC14+$Z14+$W14+$T14+$Q14+$N14+$K14+$H14+$E14)</f>
        <v>240</v>
      </c>
      <c r="AQ14" s="66">
        <f t="shared" si="12"/>
        <v>0.21276595744680851</v>
      </c>
      <c r="AR14" s="40"/>
      <c r="AS14" s="40"/>
      <c r="AT14" s="40"/>
      <c r="AU14" s="41"/>
      <c r="AV14" s="41"/>
      <c r="AW14" s="41"/>
      <c r="AX14" s="41"/>
      <c r="AY14" s="41"/>
      <c r="AZ14" s="41"/>
      <c r="BA14" s="41"/>
      <c r="BB14" s="41"/>
      <c r="BC14" s="41"/>
    </row>
    <row r="15" spans="2:56">
      <c r="B15" s="83">
        <f>'Musique &amp; Divertissement'!B24</f>
        <v>7500</v>
      </c>
      <c r="C15" s="34" t="str">
        <f>'Musique &amp; Divertissement'!C11</f>
        <v xml:space="preserve">Musique &amp; Divertissement </v>
      </c>
      <c r="D15" s="2"/>
      <c r="E15" s="108">
        <f>+'Musique &amp; Divertissement'!E24</f>
        <v>10</v>
      </c>
      <c r="F15" s="69">
        <f t="shared" si="0"/>
        <v>0.10638297872340426</v>
      </c>
      <c r="G15" s="42" t="s">
        <v>0</v>
      </c>
      <c r="H15" s="108">
        <f>+'Musique &amp; Divertissement'!H24</f>
        <v>10</v>
      </c>
      <c r="I15" s="110">
        <f t="shared" si="1"/>
        <v>0.10638297872340426</v>
      </c>
      <c r="J15" s="40"/>
      <c r="K15" s="108">
        <f>+'Musique &amp; Divertissement'!K24</f>
        <v>10</v>
      </c>
      <c r="L15" s="110">
        <f t="shared" si="2"/>
        <v>0.10638297872340426</v>
      </c>
      <c r="M15" s="40"/>
      <c r="N15" s="108">
        <f>+'Musique &amp; Divertissement'!N24</f>
        <v>10</v>
      </c>
      <c r="O15" s="110">
        <f t="shared" si="3"/>
        <v>0.10638297872340426</v>
      </c>
      <c r="P15" s="40"/>
      <c r="Q15" s="108">
        <f>+'Musique &amp; Divertissement'!Q24</f>
        <v>10</v>
      </c>
      <c r="R15" s="110">
        <f t="shared" si="4"/>
        <v>0.10638297872340426</v>
      </c>
      <c r="S15" s="40"/>
      <c r="T15" s="108">
        <f>+'Musique &amp; Divertissement'!T24</f>
        <v>10</v>
      </c>
      <c r="U15" s="110">
        <f t="shared" si="5"/>
        <v>0.10638297872340426</v>
      </c>
      <c r="V15" s="40"/>
      <c r="W15" s="108">
        <f>+'Musique &amp; Divertissement'!W24</f>
        <v>10</v>
      </c>
      <c r="X15" s="110">
        <f t="shared" si="6"/>
        <v>0.10638297872340426</v>
      </c>
      <c r="Y15" s="40"/>
      <c r="Z15" s="108">
        <f>+'Musique &amp; Divertissement'!Z24</f>
        <v>10</v>
      </c>
      <c r="AA15" s="110">
        <f t="shared" si="7"/>
        <v>0.10638297872340426</v>
      </c>
      <c r="AB15" s="40"/>
      <c r="AC15" s="108">
        <f>+'Musique &amp; Divertissement'!AC24</f>
        <v>10</v>
      </c>
      <c r="AD15" s="110">
        <f t="shared" si="8"/>
        <v>0.10638297872340426</v>
      </c>
      <c r="AE15" s="40"/>
      <c r="AF15" s="108">
        <f>+'Musique &amp; Divertissement'!AF24</f>
        <v>10</v>
      </c>
      <c r="AG15" s="110">
        <f t="shared" si="9"/>
        <v>0.10638297872340426</v>
      </c>
      <c r="AH15" s="40"/>
      <c r="AI15" s="108">
        <f>+'Musique &amp; Divertissement'!AI24</f>
        <v>10</v>
      </c>
      <c r="AJ15" s="110">
        <f t="shared" si="10"/>
        <v>0.10638297872340426</v>
      </c>
      <c r="AK15" s="40"/>
      <c r="AL15" s="108">
        <f>+'Musique &amp; Divertissement'!AL24</f>
        <v>10</v>
      </c>
      <c r="AM15" s="110">
        <f t="shared" si="11"/>
        <v>0.10638297872340426</v>
      </c>
      <c r="AN15" s="40"/>
      <c r="AO15" s="40"/>
      <c r="AP15" s="64">
        <f t="shared" ref="AP15:AP19" si="13">SUM(+$AL15+$AI15+$AF15+$AC15+$Z15+$W15+$T15+$Q15+$N15+$K15+$H15+$E15)</f>
        <v>120</v>
      </c>
      <c r="AQ15" s="66">
        <f t="shared" si="12"/>
        <v>0.10638297872340426</v>
      </c>
      <c r="AR15" s="40"/>
      <c r="AS15" s="40"/>
      <c r="AT15" s="40"/>
      <c r="AU15" s="41"/>
      <c r="AV15" s="41"/>
      <c r="AW15" s="41"/>
      <c r="AX15" s="41"/>
      <c r="AY15" s="41"/>
      <c r="AZ15" s="41"/>
      <c r="BA15" s="41"/>
      <c r="BB15" s="41"/>
      <c r="BC15" s="41"/>
    </row>
    <row r="16" spans="2:56">
      <c r="B16" s="83">
        <f>'Mark &amp; Communication marketing'!B25</f>
        <v>7600</v>
      </c>
      <c r="C16" s="34" t="str">
        <f>'Mark &amp; Communication marketing'!C11</f>
        <v>Marketing &amp; Communication marketing</v>
      </c>
      <c r="D16" s="2"/>
      <c r="E16" s="108">
        <f>+'Mark &amp; Communication marketing'!E25</f>
        <v>11</v>
      </c>
      <c r="F16" s="69">
        <f t="shared" si="0"/>
        <v>0.11702127659574468</v>
      </c>
      <c r="G16" s="2"/>
      <c r="H16" s="108">
        <f>+'Mark &amp; Communication marketing'!H25</f>
        <v>11</v>
      </c>
      <c r="I16" s="110">
        <f t="shared" si="1"/>
        <v>0.11702127659574468</v>
      </c>
      <c r="J16" s="40"/>
      <c r="K16" s="108">
        <f>+'Mark &amp; Communication marketing'!K25</f>
        <v>11</v>
      </c>
      <c r="L16" s="110">
        <f t="shared" si="2"/>
        <v>0.11702127659574468</v>
      </c>
      <c r="M16" s="40"/>
      <c r="N16" s="108">
        <f>+'Mark &amp; Communication marketing'!N25</f>
        <v>11</v>
      </c>
      <c r="O16" s="110">
        <f t="shared" si="3"/>
        <v>0.11702127659574468</v>
      </c>
      <c r="P16" s="40"/>
      <c r="Q16" s="108">
        <f>+'Mark &amp; Communication marketing'!Q25</f>
        <v>11</v>
      </c>
      <c r="R16" s="110">
        <f t="shared" si="4"/>
        <v>0.11702127659574468</v>
      </c>
      <c r="S16" s="40"/>
      <c r="T16" s="108">
        <f>+'Mark &amp; Communication marketing'!T25</f>
        <v>11</v>
      </c>
      <c r="U16" s="110">
        <f t="shared" si="5"/>
        <v>0.11702127659574468</v>
      </c>
      <c r="V16" s="40"/>
      <c r="W16" s="108">
        <f>+'Mark &amp; Communication marketing'!W25</f>
        <v>11</v>
      </c>
      <c r="X16" s="110">
        <f t="shared" si="6"/>
        <v>0.11702127659574468</v>
      </c>
      <c r="Y16" s="40"/>
      <c r="Z16" s="108">
        <f>+'Mark &amp; Communication marketing'!Z25</f>
        <v>11</v>
      </c>
      <c r="AA16" s="110">
        <f t="shared" si="7"/>
        <v>0.11702127659574468</v>
      </c>
      <c r="AB16" s="40"/>
      <c r="AC16" s="108">
        <f>+'Mark &amp; Communication marketing'!AC25</f>
        <v>11</v>
      </c>
      <c r="AD16" s="110">
        <f t="shared" si="8"/>
        <v>0.11702127659574468</v>
      </c>
      <c r="AE16" s="40"/>
      <c r="AF16" s="108">
        <f>+'Mark &amp; Communication marketing'!AF25</f>
        <v>11</v>
      </c>
      <c r="AG16" s="110">
        <f t="shared" si="9"/>
        <v>0.11702127659574468</v>
      </c>
      <c r="AH16" s="40"/>
      <c r="AI16" s="108">
        <f>+'Mark &amp; Communication marketing'!AI25</f>
        <v>11</v>
      </c>
      <c r="AJ16" s="110">
        <f t="shared" si="10"/>
        <v>0.11702127659574468</v>
      </c>
      <c r="AK16" s="40"/>
      <c r="AL16" s="108">
        <f>+'Mark &amp; Communication marketing'!AL25</f>
        <v>11</v>
      </c>
      <c r="AM16" s="110">
        <f t="shared" si="11"/>
        <v>0.11702127659574468</v>
      </c>
      <c r="AN16" s="40"/>
      <c r="AO16" s="40"/>
      <c r="AP16" s="64">
        <f t="shared" si="13"/>
        <v>132</v>
      </c>
      <c r="AQ16" s="66">
        <f t="shared" si="12"/>
        <v>0.11702127659574468</v>
      </c>
      <c r="AR16" s="40"/>
      <c r="AS16" s="40"/>
      <c r="AT16" s="40"/>
      <c r="AU16" s="41"/>
      <c r="AV16" s="41"/>
      <c r="AW16" s="41"/>
      <c r="AX16" s="41"/>
      <c r="AY16" s="41"/>
      <c r="AZ16" s="41"/>
      <c r="BA16" s="41"/>
      <c r="BB16" s="41"/>
      <c r="BC16" s="41"/>
    </row>
    <row r="17" spans="2:69">
      <c r="B17" s="83">
        <f>'Services publics'!B23</f>
        <v>7700</v>
      </c>
      <c r="C17" s="34" t="str">
        <f>'Services publics'!C11</f>
        <v xml:space="preserve">Services publics </v>
      </c>
      <c r="D17" s="2"/>
      <c r="E17" s="108">
        <f>+'Services publics'!E23</f>
        <v>9</v>
      </c>
      <c r="F17" s="69">
        <f t="shared" si="0"/>
        <v>9.5744680851063829E-2</v>
      </c>
      <c r="G17" s="2"/>
      <c r="H17" s="108">
        <f>+'Services publics'!H23</f>
        <v>9</v>
      </c>
      <c r="I17" s="110">
        <f t="shared" si="1"/>
        <v>9.5744680851063829E-2</v>
      </c>
      <c r="J17" s="40"/>
      <c r="K17" s="108">
        <f>+'Services publics'!K23</f>
        <v>9</v>
      </c>
      <c r="L17" s="110">
        <f t="shared" si="2"/>
        <v>9.5744680851063829E-2</v>
      </c>
      <c r="M17" s="40"/>
      <c r="N17" s="108">
        <f>+'Services publics'!N23</f>
        <v>9</v>
      </c>
      <c r="O17" s="110">
        <f t="shared" si="3"/>
        <v>9.5744680851063829E-2</v>
      </c>
      <c r="P17" s="40"/>
      <c r="Q17" s="108">
        <f>+'Services publics'!Q23</f>
        <v>9</v>
      </c>
      <c r="R17" s="110">
        <f t="shared" si="4"/>
        <v>9.5744680851063829E-2</v>
      </c>
      <c r="S17" s="40"/>
      <c r="T17" s="108">
        <f>+'Services publics'!T23</f>
        <v>9</v>
      </c>
      <c r="U17" s="110">
        <f t="shared" si="5"/>
        <v>9.5744680851063829E-2</v>
      </c>
      <c r="V17" s="40"/>
      <c r="W17" s="108">
        <f>+'Services publics'!W23</f>
        <v>9</v>
      </c>
      <c r="X17" s="110">
        <f t="shared" si="6"/>
        <v>9.5744680851063829E-2</v>
      </c>
      <c r="Y17" s="40"/>
      <c r="Z17" s="108">
        <f>+'Services publics'!Z23</f>
        <v>9</v>
      </c>
      <c r="AA17" s="110">
        <f t="shared" si="7"/>
        <v>9.5744680851063829E-2</v>
      </c>
      <c r="AB17" s="40"/>
      <c r="AC17" s="108">
        <f>+'Services publics'!AC23</f>
        <v>9</v>
      </c>
      <c r="AD17" s="110">
        <f t="shared" si="8"/>
        <v>9.5744680851063829E-2</v>
      </c>
      <c r="AE17" s="40"/>
      <c r="AF17" s="108">
        <f>+'Services publics'!AF23</f>
        <v>9</v>
      </c>
      <c r="AG17" s="110">
        <f t="shared" si="9"/>
        <v>9.5744680851063829E-2</v>
      </c>
      <c r="AH17" s="40"/>
      <c r="AI17" s="108">
        <f>+'Services publics'!AI23</f>
        <v>9</v>
      </c>
      <c r="AJ17" s="110">
        <f t="shared" si="10"/>
        <v>9.5744680851063829E-2</v>
      </c>
      <c r="AK17" s="40"/>
      <c r="AL17" s="108">
        <f>+'Services publics'!AL23</f>
        <v>9</v>
      </c>
      <c r="AM17" s="110">
        <f t="shared" si="11"/>
        <v>9.5744680851063829E-2</v>
      </c>
      <c r="AN17" s="40"/>
      <c r="AO17" s="40"/>
      <c r="AP17" s="64">
        <f t="shared" si="13"/>
        <v>108</v>
      </c>
      <c r="AQ17" s="66">
        <f t="shared" si="12"/>
        <v>9.5744680851063829E-2</v>
      </c>
      <c r="AR17" s="40"/>
      <c r="AS17" s="40"/>
      <c r="AT17" s="40"/>
      <c r="AU17" s="41"/>
      <c r="AV17" s="41"/>
      <c r="AW17" s="41"/>
      <c r="AX17" s="41"/>
      <c r="AY17" s="41"/>
      <c r="AZ17" s="41"/>
      <c r="BA17" s="41"/>
      <c r="BB17" s="41"/>
      <c r="BC17" s="41"/>
    </row>
    <row r="18" spans="2:69">
      <c r="B18" s="83">
        <f>'Administration &amp; Frais généraux'!B29</f>
        <v>7800</v>
      </c>
      <c r="C18" s="34" t="str">
        <f>'Administration &amp; Frais généraux'!C11</f>
        <v xml:space="preserve">Administration &amp; Frais généraux </v>
      </c>
      <c r="D18" s="2"/>
      <c r="E18" s="108">
        <f>+'Administration &amp; Frais généraux'!E29</f>
        <v>15</v>
      </c>
      <c r="F18" s="69">
        <f t="shared" si="0"/>
        <v>0.15957446808510639</v>
      </c>
      <c r="G18" s="2"/>
      <c r="H18" s="108">
        <f>+'Administration &amp; Frais généraux'!H29</f>
        <v>15</v>
      </c>
      <c r="I18" s="110">
        <f t="shared" si="1"/>
        <v>0.15957446808510639</v>
      </c>
      <c r="J18" s="40"/>
      <c r="K18" s="108">
        <f>+'Administration &amp; Frais généraux'!K29</f>
        <v>15</v>
      </c>
      <c r="L18" s="110">
        <f t="shared" si="2"/>
        <v>0.15957446808510639</v>
      </c>
      <c r="M18" s="40"/>
      <c r="N18" s="108">
        <f>+'Administration &amp; Frais généraux'!N29</f>
        <v>15</v>
      </c>
      <c r="O18" s="110">
        <f t="shared" si="3"/>
        <v>0.15957446808510639</v>
      </c>
      <c r="P18" s="40"/>
      <c r="Q18" s="108">
        <f>+'Administration &amp; Frais généraux'!Q29</f>
        <v>15</v>
      </c>
      <c r="R18" s="110">
        <f t="shared" si="4"/>
        <v>0.15957446808510639</v>
      </c>
      <c r="S18" s="40"/>
      <c r="T18" s="108">
        <f>+'Administration &amp; Frais généraux'!T29</f>
        <v>15</v>
      </c>
      <c r="U18" s="110">
        <f t="shared" si="5"/>
        <v>0.15957446808510639</v>
      </c>
      <c r="V18" s="40"/>
      <c r="W18" s="108">
        <f>+'Administration &amp; Frais généraux'!W29</f>
        <v>15</v>
      </c>
      <c r="X18" s="110">
        <f t="shared" si="6"/>
        <v>0.15957446808510639</v>
      </c>
      <c r="Y18" s="40"/>
      <c r="Z18" s="108">
        <f>+'Administration &amp; Frais généraux'!Z29</f>
        <v>15</v>
      </c>
      <c r="AA18" s="110">
        <f t="shared" si="7"/>
        <v>0.15957446808510639</v>
      </c>
      <c r="AB18" s="40"/>
      <c r="AC18" s="108">
        <f>+'Administration &amp; Frais généraux'!AC29</f>
        <v>15</v>
      </c>
      <c r="AD18" s="110">
        <f t="shared" si="8"/>
        <v>0.15957446808510639</v>
      </c>
      <c r="AE18" s="40"/>
      <c r="AF18" s="108">
        <f>+'Administration &amp; Frais généraux'!AF29</f>
        <v>15</v>
      </c>
      <c r="AG18" s="110">
        <f t="shared" si="9"/>
        <v>0.15957446808510639</v>
      </c>
      <c r="AH18" s="40"/>
      <c r="AI18" s="108">
        <f>+'Administration &amp; Frais généraux'!AI29</f>
        <v>15</v>
      </c>
      <c r="AJ18" s="110">
        <f t="shared" si="10"/>
        <v>0.15957446808510639</v>
      </c>
      <c r="AK18" s="40"/>
      <c r="AL18" s="108">
        <f>+'Administration &amp; Frais généraux'!AL29</f>
        <v>15</v>
      </c>
      <c r="AM18" s="110">
        <f t="shared" si="11"/>
        <v>0.15957446808510639</v>
      </c>
      <c r="AN18" s="40"/>
      <c r="AO18" s="40"/>
      <c r="AP18" s="64">
        <f t="shared" si="13"/>
        <v>180</v>
      </c>
      <c r="AQ18" s="66">
        <f t="shared" si="12"/>
        <v>0.15957446808510639</v>
      </c>
      <c r="AR18" s="40"/>
      <c r="AS18" s="43"/>
      <c r="AT18" s="40"/>
      <c r="AU18" s="41"/>
      <c r="AV18" s="41"/>
      <c r="AW18" s="41"/>
      <c r="AX18" s="41"/>
      <c r="AY18" s="41"/>
      <c r="AZ18" s="41"/>
      <c r="BA18" s="41"/>
      <c r="BB18" s="41"/>
      <c r="BC18" s="41"/>
    </row>
    <row r="19" spans="2:69">
      <c r="B19" s="83">
        <f>'Entretien &amp; Réparations'!B31</f>
        <v>7900</v>
      </c>
      <c r="C19" s="34" t="str">
        <f>'Entretien &amp; Réparations'!C11</f>
        <v xml:space="preserve">Entretien &amp; Réparations </v>
      </c>
      <c r="D19" s="2"/>
      <c r="E19" s="108">
        <f>+'Entretien &amp; Réparations'!E31</f>
        <v>17</v>
      </c>
      <c r="F19" s="69">
        <f t="shared" si="0"/>
        <v>0.18085106382978725</v>
      </c>
      <c r="G19" s="2"/>
      <c r="H19" s="108">
        <f>+'Entretien &amp; Réparations'!H31</f>
        <v>17</v>
      </c>
      <c r="I19" s="110">
        <f t="shared" si="1"/>
        <v>0.18085106382978725</v>
      </c>
      <c r="J19" s="40"/>
      <c r="K19" s="108">
        <f>+'Entretien &amp; Réparations'!K31</f>
        <v>17</v>
      </c>
      <c r="L19" s="110">
        <f t="shared" si="2"/>
        <v>0.18085106382978725</v>
      </c>
      <c r="M19" s="40"/>
      <c r="N19" s="108">
        <f>+'Entretien &amp; Réparations'!N31</f>
        <v>17</v>
      </c>
      <c r="O19" s="110">
        <f t="shared" si="3"/>
        <v>0.18085106382978725</v>
      </c>
      <c r="P19" s="40"/>
      <c r="Q19" s="108">
        <f>+'Entretien &amp; Réparations'!Q31</f>
        <v>17</v>
      </c>
      <c r="R19" s="110">
        <f t="shared" si="4"/>
        <v>0.18085106382978725</v>
      </c>
      <c r="S19" s="40"/>
      <c r="T19" s="108">
        <f>+'Entretien &amp; Réparations'!T31</f>
        <v>17</v>
      </c>
      <c r="U19" s="110">
        <f t="shared" si="5"/>
        <v>0.18085106382978725</v>
      </c>
      <c r="V19" s="40"/>
      <c r="W19" s="108">
        <f>+'Entretien &amp; Réparations'!W31</f>
        <v>17</v>
      </c>
      <c r="X19" s="110">
        <f t="shared" si="6"/>
        <v>0.18085106382978725</v>
      </c>
      <c r="Y19" s="40"/>
      <c r="Z19" s="108">
        <f>+'Entretien &amp; Réparations'!Z31</f>
        <v>17</v>
      </c>
      <c r="AA19" s="110">
        <f t="shared" si="7"/>
        <v>0.18085106382978725</v>
      </c>
      <c r="AB19" s="40"/>
      <c r="AC19" s="108">
        <f>+'Entretien &amp; Réparations'!AC31</f>
        <v>17</v>
      </c>
      <c r="AD19" s="110">
        <f t="shared" si="8"/>
        <v>0.18085106382978725</v>
      </c>
      <c r="AE19" s="40"/>
      <c r="AF19" s="108">
        <f>+'Entretien &amp; Réparations'!AF31</f>
        <v>17</v>
      </c>
      <c r="AG19" s="110">
        <f t="shared" si="9"/>
        <v>0.18085106382978725</v>
      </c>
      <c r="AH19" s="40"/>
      <c r="AI19" s="108">
        <f>+'Entretien &amp; Réparations'!AI31</f>
        <v>17</v>
      </c>
      <c r="AJ19" s="110">
        <f t="shared" si="10"/>
        <v>0.18085106382978725</v>
      </c>
      <c r="AK19" s="40"/>
      <c r="AL19" s="108">
        <f>+'Entretien &amp; Réparations'!AL31</f>
        <v>17</v>
      </c>
      <c r="AM19" s="110">
        <f t="shared" si="11"/>
        <v>0.18085106382978725</v>
      </c>
      <c r="AN19" s="40"/>
      <c r="AO19" s="40"/>
      <c r="AP19" s="64">
        <f t="shared" si="13"/>
        <v>204</v>
      </c>
      <c r="AQ19" s="66">
        <f t="shared" si="12"/>
        <v>0.18085106382978725</v>
      </c>
      <c r="AR19" s="40"/>
      <c r="AS19" s="40"/>
      <c r="AT19" s="40"/>
      <c r="AU19" s="41"/>
      <c r="AV19" s="41"/>
      <c r="AW19" s="41"/>
      <c r="AX19" s="41"/>
      <c r="AY19" s="41"/>
      <c r="AZ19" s="41"/>
      <c r="BA19" s="41"/>
      <c r="BB19" s="41"/>
      <c r="BC19" s="41"/>
    </row>
    <row r="20" spans="2:69" ht="13" thickBot="1">
      <c r="B20" s="38"/>
      <c r="C20" s="39"/>
      <c r="D20" s="2"/>
      <c r="E20" s="61"/>
      <c r="F20" s="77"/>
      <c r="G20" s="2"/>
      <c r="H20" s="111"/>
      <c r="I20" s="112"/>
      <c r="J20" s="40"/>
      <c r="K20" s="111"/>
      <c r="L20" s="112"/>
      <c r="M20" s="40"/>
      <c r="N20" s="111"/>
      <c r="O20" s="112"/>
      <c r="P20" s="40"/>
      <c r="Q20" s="111"/>
      <c r="R20" s="112"/>
      <c r="S20" s="40"/>
      <c r="T20" s="111"/>
      <c r="U20" s="112"/>
      <c r="V20" s="40"/>
      <c r="W20" s="111"/>
      <c r="X20" s="112"/>
      <c r="Y20" s="40"/>
      <c r="Z20" s="111"/>
      <c r="AA20" s="112"/>
      <c r="AB20" s="40"/>
      <c r="AC20" s="111"/>
      <c r="AD20" s="112"/>
      <c r="AE20" s="40"/>
      <c r="AF20" s="111"/>
      <c r="AG20" s="112"/>
      <c r="AH20" s="40"/>
      <c r="AI20" s="111"/>
      <c r="AJ20" s="112"/>
      <c r="AK20" s="40"/>
      <c r="AL20" s="111"/>
      <c r="AM20" s="112"/>
      <c r="AN20" s="40"/>
      <c r="AO20" s="40"/>
      <c r="AP20" s="64"/>
      <c r="AQ20" s="78"/>
      <c r="AR20" s="40"/>
      <c r="AS20" s="40"/>
      <c r="AT20" s="2"/>
    </row>
    <row r="21" spans="2:69" ht="14" thickTop="1" thickBot="1">
      <c r="B21" s="44" t="s">
        <v>0</v>
      </c>
      <c r="C21" s="45" t="s">
        <v>121</v>
      </c>
      <c r="D21" s="46"/>
      <c r="E21" s="60">
        <f>SUM(E13:E19)</f>
        <v>94</v>
      </c>
      <c r="F21" s="47">
        <f>SUM(F13:F19)</f>
        <v>0.99999999999999989</v>
      </c>
      <c r="G21" s="46"/>
      <c r="H21" s="63">
        <f>SUM(H13:H19)</f>
        <v>94</v>
      </c>
      <c r="I21" s="47">
        <f>SUM(I13:I19)</f>
        <v>0.99999999999999989</v>
      </c>
      <c r="J21" s="46"/>
      <c r="K21" s="60">
        <f>SUM(K13:K19)</f>
        <v>94</v>
      </c>
      <c r="L21" s="47">
        <f>SUM(L13:L19)</f>
        <v>0.99999999999999989</v>
      </c>
      <c r="M21" s="46"/>
      <c r="N21" s="60">
        <f>SUM(N13:N19)</f>
        <v>94</v>
      </c>
      <c r="O21" s="47">
        <f>SUM(O13:O19)</f>
        <v>0.99999999999999989</v>
      </c>
      <c r="P21" s="46"/>
      <c r="Q21" s="60">
        <f>SUM(Q13:Q19)</f>
        <v>94</v>
      </c>
      <c r="R21" s="47">
        <f>SUM(R13:R19)</f>
        <v>0.99999999999999989</v>
      </c>
      <c r="S21" s="46"/>
      <c r="T21" s="60">
        <f>SUM(T13:T19)</f>
        <v>94</v>
      </c>
      <c r="U21" s="47">
        <f>SUM(U13:U19)</f>
        <v>0.99999999999999989</v>
      </c>
      <c r="V21" s="46"/>
      <c r="W21" s="60">
        <f>SUM(W13:W19)</f>
        <v>94</v>
      </c>
      <c r="X21" s="47">
        <f>SUM(X13:X19)</f>
        <v>0.99999999999999989</v>
      </c>
      <c r="Y21" s="46"/>
      <c r="Z21" s="60">
        <f>SUM(Z13:Z19)</f>
        <v>94</v>
      </c>
      <c r="AA21" s="47">
        <f>SUM(AA13:AA19)</f>
        <v>0.99999999999999989</v>
      </c>
      <c r="AB21" s="46"/>
      <c r="AC21" s="60">
        <f>SUM(AC13:AC19)</f>
        <v>94</v>
      </c>
      <c r="AD21" s="47">
        <f>SUM(AD13:AD19)</f>
        <v>0.99999999999999989</v>
      </c>
      <c r="AE21" s="46"/>
      <c r="AF21" s="60">
        <f>SUM(AF13:AF19)</f>
        <v>94</v>
      </c>
      <c r="AG21" s="47">
        <f>SUM(AG13:AG19)</f>
        <v>0.99999999999999989</v>
      </c>
      <c r="AH21" s="46"/>
      <c r="AI21" s="60">
        <f>SUM(AI13:AI19)</f>
        <v>94</v>
      </c>
      <c r="AJ21" s="47">
        <f>SUM(AJ13:AJ19)</f>
        <v>0.99999999999999989</v>
      </c>
      <c r="AK21" s="46"/>
      <c r="AL21" s="60">
        <f>SUM(AL13:AL19)</f>
        <v>94</v>
      </c>
      <c r="AM21" s="47">
        <f>SUM(AM13:AM19)</f>
        <v>0.99999999999999989</v>
      </c>
      <c r="AN21" s="46"/>
      <c r="AO21" s="46"/>
      <c r="AP21" s="60">
        <f>SUM(AP13:AP19)</f>
        <v>1128</v>
      </c>
      <c r="AQ21" s="47">
        <f>SUM(AQ13:AQ19)</f>
        <v>0.99999999999999989</v>
      </c>
      <c r="AR21" s="46"/>
      <c r="AS21" s="46"/>
      <c r="AT21" s="46"/>
      <c r="AU21" s="27"/>
    </row>
    <row r="22" spans="2:69" ht="13" thickTop="1">
      <c r="D22"/>
      <c r="G22"/>
      <c r="J22"/>
      <c r="L22" s="67"/>
      <c r="M22"/>
      <c r="O22" s="67"/>
      <c r="P22"/>
      <c r="R22" s="67"/>
      <c r="S22"/>
      <c r="U22" s="67"/>
      <c r="V22"/>
      <c r="X22" s="67"/>
      <c r="Y22"/>
      <c r="AA22" s="67"/>
      <c r="AB22"/>
      <c r="AD22" s="67"/>
      <c r="AE22"/>
      <c r="AG22" s="67"/>
      <c r="AH22"/>
      <c r="AJ22" s="67"/>
      <c r="AK22"/>
      <c r="AM22" s="67"/>
      <c r="AN22"/>
      <c r="AO22"/>
      <c r="AQ22" s="67"/>
      <c r="AR22"/>
    </row>
    <row r="23" spans="2:69">
      <c r="D23"/>
      <c r="G23"/>
      <c r="J23"/>
      <c r="M23"/>
      <c r="P23"/>
      <c r="R23" s="67"/>
      <c r="S23"/>
      <c r="U23" s="67"/>
      <c r="V23"/>
      <c r="X23" s="67"/>
      <c r="Y23"/>
      <c r="AB23"/>
      <c r="AD23" s="67"/>
      <c r="AE23"/>
      <c r="AG23" s="67"/>
      <c r="AH23"/>
      <c r="AJ23" s="67"/>
      <c r="AK23"/>
      <c r="AM23" s="67"/>
      <c r="AN23"/>
      <c r="AO23"/>
      <c r="AR23"/>
    </row>
    <row r="24" spans="2:69">
      <c r="D24"/>
      <c r="G24"/>
      <c r="J24"/>
      <c r="M24"/>
      <c r="P24"/>
      <c r="S24"/>
      <c r="U24" s="67"/>
      <c r="V24"/>
      <c r="Y24"/>
      <c r="AB24"/>
      <c r="AE24"/>
      <c r="AG24" s="67"/>
      <c r="AH24"/>
      <c r="AJ24" s="67"/>
      <c r="AK24"/>
      <c r="AM24" s="67"/>
      <c r="AN24"/>
      <c r="AO24"/>
      <c r="AR24"/>
    </row>
    <row r="25" spans="2:69">
      <c r="C25" t="s">
        <v>0</v>
      </c>
      <c r="D25"/>
      <c r="E25" t="s">
        <v>0</v>
      </c>
      <c r="G25" t="s">
        <v>0</v>
      </c>
      <c r="H25" t="s">
        <v>0</v>
      </c>
      <c r="J25"/>
      <c r="M25"/>
      <c r="P25"/>
      <c r="S25"/>
      <c r="U25" s="67"/>
      <c r="V25"/>
      <c r="Y25"/>
      <c r="AB25"/>
      <c r="AE25"/>
      <c r="AG25" s="67"/>
      <c r="AH25"/>
      <c r="AJ25" s="67"/>
      <c r="AK25"/>
      <c r="AM25" s="67"/>
      <c r="AN25"/>
      <c r="AO25"/>
      <c r="AR25"/>
    </row>
    <row r="26" spans="2:69">
      <c r="D26"/>
      <c r="G26"/>
      <c r="H26" t="s">
        <v>0</v>
      </c>
      <c r="J26"/>
      <c r="M26"/>
      <c r="P26"/>
      <c r="S26"/>
      <c r="V26"/>
      <c r="Y26"/>
      <c r="AB26"/>
      <c r="AE26"/>
      <c r="AG26" s="67"/>
      <c r="AH26"/>
      <c r="AJ26" s="67"/>
      <c r="AK26"/>
      <c r="AM26" s="67"/>
      <c r="AN26"/>
      <c r="AO26"/>
      <c r="AR26"/>
    </row>
    <row r="27" spans="2:69">
      <c r="D27"/>
      <c r="G27"/>
      <c r="H27" t="s">
        <v>0</v>
      </c>
      <c r="J27"/>
      <c r="M27"/>
      <c r="P27"/>
      <c r="S27"/>
      <c r="V27"/>
      <c r="Y27"/>
      <c r="AB27"/>
      <c r="AE27"/>
      <c r="AH27"/>
      <c r="AK27"/>
      <c r="AM27" s="67"/>
      <c r="AN27"/>
      <c r="AO27"/>
      <c r="AR27"/>
    </row>
    <row r="28" spans="2:69">
      <c r="D28"/>
      <c r="G28"/>
      <c r="H28" t="s">
        <v>0</v>
      </c>
      <c r="J28"/>
      <c r="M28"/>
      <c r="P28"/>
      <c r="S28"/>
      <c r="V28"/>
      <c r="Y28"/>
      <c r="AB28"/>
      <c r="AE28"/>
      <c r="AH28"/>
      <c r="AK28"/>
      <c r="AN28"/>
      <c r="AO28"/>
      <c r="AR28"/>
      <c r="BB28" s="7"/>
      <c r="BC28" s="7"/>
      <c r="BD28" s="7"/>
      <c r="BE28" s="7"/>
      <c r="BF28" s="7"/>
      <c r="BG28" s="7"/>
      <c r="BH28" s="7"/>
      <c r="BI28" s="7"/>
      <c r="BJ28" s="7"/>
      <c r="BK28" s="7"/>
      <c r="BL28" s="7"/>
      <c r="BM28" s="7"/>
      <c r="BN28" s="7"/>
      <c r="BO28" s="7"/>
      <c r="BP28" s="7"/>
      <c r="BQ28" s="7"/>
    </row>
    <row r="29" spans="2:69">
      <c r="D29"/>
      <c r="G29"/>
      <c r="H29" t="s">
        <v>0</v>
      </c>
      <c r="J29"/>
      <c r="M29"/>
      <c r="P29"/>
      <c r="S29"/>
      <c r="V29"/>
      <c r="Y29"/>
      <c r="AB29"/>
      <c r="AE29"/>
      <c r="AH29"/>
      <c r="AK29"/>
      <c r="AN29"/>
      <c r="AO29"/>
      <c r="AR29"/>
    </row>
    <row r="30" spans="2:69">
      <c r="D30"/>
      <c r="G30"/>
      <c r="H30" t="s">
        <v>0</v>
      </c>
      <c r="J30"/>
      <c r="M30"/>
      <c r="P30"/>
      <c r="S30"/>
      <c r="V30"/>
      <c r="Y30"/>
      <c r="AB30"/>
      <c r="AE30"/>
      <c r="AH30"/>
      <c r="AK30"/>
      <c r="AN30"/>
      <c r="AO30"/>
      <c r="AR30"/>
    </row>
    <row r="31" spans="2:69">
      <c r="D31"/>
      <c r="G31"/>
      <c r="J31"/>
      <c r="M31"/>
      <c r="P31"/>
      <c r="S31"/>
      <c r="V31"/>
      <c r="Y31"/>
      <c r="AB31"/>
      <c r="AE31"/>
      <c r="AH31"/>
      <c r="AK31"/>
      <c r="AN31"/>
      <c r="AO31"/>
      <c r="AR31"/>
    </row>
    <row r="32" spans="2:69">
      <c r="D32"/>
      <c r="G32"/>
      <c r="J32"/>
      <c r="M32"/>
      <c r="P32"/>
      <c r="S32"/>
      <c r="V32"/>
      <c r="Y32"/>
      <c r="AB32"/>
      <c r="AE32"/>
      <c r="AH32"/>
      <c r="AK32"/>
      <c r="AN32"/>
      <c r="AO32"/>
      <c r="AR32"/>
    </row>
    <row r="33" spans="2:46">
      <c r="D33"/>
      <c r="G33"/>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B40" s="48"/>
      <c r="C40" s="48"/>
      <c r="D40" s="2"/>
      <c r="E40" s="48"/>
      <c r="F40" s="48"/>
      <c r="G40" s="2"/>
      <c r="H40" s="49"/>
      <c r="I40" s="48"/>
      <c r="J40" s="2"/>
      <c r="K40" s="48"/>
      <c r="L40" s="48"/>
      <c r="M40" s="2"/>
      <c r="N40" s="48"/>
      <c r="O40" s="48"/>
      <c r="P40" s="2"/>
      <c r="Q40" s="48"/>
      <c r="R40" s="48"/>
      <c r="S40" s="2"/>
      <c r="T40" s="48"/>
      <c r="U40" s="48"/>
      <c r="V40" s="2"/>
      <c r="W40" s="48"/>
      <c r="X40" s="48"/>
      <c r="Y40" s="2"/>
      <c r="Z40" s="48"/>
      <c r="AA40" s="48"/>
      <c r="AB40" s="2"/>
      <c r="AC40" s="48"/>
      <c r="AD40" s="48"/>
      <c r="AE40" s="2"/>
      <c r="AF40" s="48"/>
      <c r="AG40" s="48"/>
      <c r="AH40" s="2"/>
      <c r="AI40" s="48"/>
      <c r="AJ40" s="48"/>
      <c r="AK40" s="2"/>
      <c r="AL40" s="48"/>
      <c r="AM40" s="48"/>
      <c r="AN40" s="2"/>
      <c r="AO40" s="2"/>
      <c r="AP40" s="48"/>
      <c r="AQ40" s="48"/>
      <c r="AR40" s="2"/>
      <c r="AS40" s="48"/>
      <c r="AT40"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5"/>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364" t="str">
        <f>+'Total des coûts d''exploitation'!B2:C2</f>
        <v>Restaurant Le 755 cuisine_monde</v>
      </c>
      <c r="C2" s="365"/>
      <c r="AR2" s="2"/>
      <c r="AS2" s="2"/>
      <c r="AT2" s="2"/>
    </row>
    <row r="3" spans="2:56">
      <c r="B3" s="366" t="str">
        <f>+'Total des coûts d''exploitation'!B3:C3</f>
        <v>Budget d’exploitation pour l’année 2017</v>
      </c>
      <c r="C3" s="367"/>
      <c r="AR3" s="2"/>
      <c r="AS3" s="2"/>
      <c r="AT3" s="2"/>
    </row>
    <row r="4" spans="2:56" ht="13" thickBot="1">
      <c r="B4" s="368" t="str">
        <f>+'Total des coûts d''exploitation'!B4:C4</f>
        <v>Calendrier du 1er janvier 2017 au 31 décembre 2017</v>
      </c>
      <c r="C4" s="369"/>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+E26/$C$7/31</f>
        <v>3.8709677419354839E-3</v>
      </c>
      <c r="G6" s="7"/>
      <c r="H6" s="5" t="str">
        <f>+E6</f>
        <v>Coût / place / jour</v>
      </c>
      <c r="I6" s="6">
        <f>+H26/$C$7/28</f>
        <v>4.2857142857142859E-3</v>
      </c>
      <c r="J6" s="7"/>
      <c r="K6" s="5" t="str">
        <f>+H6</f>
        <v>Coût / place / jour</v>
      </c>
      <c r="L6" s="6">
        <f>+K26/$C$7/31</f>
        <v>3.8709677419354839E-3</v>
      </c>
      <c r="M6" s="7"/>
      <c r="N6" s="5" t="str">
        <f>+K6</f>
        <v>Coût / place / jour</v>
      </c>
      <c r="O6" s="6">
        <f>+N26/$C$7/30</f>
        <v>4.0000000000000001E-3</v>
      </c>
      <c r="P6" s="8"/>
      <c r="Q6" s="5" t="str">
        <f>+N6</f>
        <v>Coût / place / jour</v>
      </c>
      <c r="R6" s="6">
        <f>+Q26/$C$7/31</f>
        <v>3.8709677419354839E-3</v>
      </c>
      <c r="S6" s="8"/>
      <c r="T6" s="5" t="str">
        <f>+Q6</f>
        <v>Coût / place / jour</v>
      </c>
      <c r="U6" s="6">
        <f>+T26/$C$7/30</f>
        <v>4.0000000000000001E-3</v>
      </c>
      <c r="V6" s="7"/>
      <c r="W6" s="5" t="str">
        <f>+T6</f>
        <v>Coût / place / jour</v>
      </c>
      <c r="X6" s="6">
        <f>+W26/$C$7/31</f>
        <v>3.8709677419354839E-3</v>
      </c>
      <c r="Y6" s="7"/>
      <c r="Z6" s="5" t="str">
        <f>+W6</f>
        <v>Coût / place / jour</v>
      </c>
      <c r="AA6" s="6">
        <f>+Z26/$C$7/31</f>
        <v>3.8709677419354839E-3</v>
      </c>
      <c r="AB6" s="7"/>
      <c r="AC6" s="5" t="str">
        <f>+Z6</f>
        <v>Coût / place / jour</v>
      </c>
      <c r="AD6" s="6">
        <f>+AC26/$C$7/30</f>
        <v>4.0000000000000001E-3</v>
      </c>
      <c r="AE6" s="7"/>
      <c r="AF6" s="5" t="str">
        <f>+AC6</f>
        <v>Coût / place / jour</v>
      </c>
      <c r="AG6" s="6">
        <f>+AF26/$C$7/31</f>
        <v>3.8709677419354839E-3</v>
      </c>
      <c r="AH6" s="7"/>
      <c r="AI6" s="5" t="str">
        <f>+AF6</f>
        <v>Coût / place / jour</v>
      </c>
      <c r="AJ6" s="6">
        <f>+AI26/$C$7/30</f>
        <v>4.0000000000000001E-3</v>
      </c>
      <c r="AK6" s="9"/>
      <c r="AL6" s="5" t="str">
        <f>+AI6</f>
        <v>Coût / place / jour</v>
      </c>
      <c r="AM6" s="6">
        <f>+AL26/$C$7/31</f>
        <v>3.8709677419354839E-3</v>
      </c>
      <c r="AN6" s="7"/>
      <c r="AO6" s="7"/>
      <c r="AP6" s="10" t="str">
        <f>+AL6</f>
        <v>Coût / place / jour</v>
      </c>
      <c r="AQ6" s="11">
        <f>+AP26/$C$7/365</f>
        <v>3.9452054794520547E-3</v>
      </c>
      <c r="AR6" s="2"/>
      <c r="AS6" s="2"/>
      <c r="AT6" s="2"/>
    </row>
    <row r="7" spans="2:56">
      <c r="B7" s="12"/>
      <c r="C7" s="13">
        <f>+'Total des coûts d''exploitation'!C7</f>
        <v>100</v>
      </c>
      <c r="D7"/>
      <c r="E7" s="18">
        <f>+E26/$AP26</f>
        <v>8.3333333333333329E-2</v>
      </c>
      <c r="F7" s="14"/>
      <c r="G7"/>
      <c r="H7" s="18">
        <f>+H26/$AP26</f>
        <v>8.3333333333333329E-2</v>
      </c>
      <c r="I7" s="14"/>
      <c r="J7"/>
      <c r="K7" s="18">
        <f>+K26/$AP26</f>
        <v>8.3333333333333329E-2</v>
      </c>
      <c r="L7" s="19"/>
      <c r="M7"/>
      <c r="N7" s="18">
        <f>+N26/$AP26</f>
        <v>8.3333333333333329E-2</v>
      </c>
      <c r="O7" s="19"/>
      <c r="P7" s="15"/>
      <c r="Q7" s="18">
        <f>+Q26/$AP26</f>
        <v>8.3333333333333329E-2</v>
      </c>
      <c r="R7" s="19"/>
      <c r="S7" s="15"/>
      <c r="T7" s="18">
        <f>+T26/$AP26</f>
        <v>8.3333333333333329E-2</v>
      </c>
      <c r="U7" s="19"/>
      <c r="V7"/>
      <c r="W7" s="18">
        <f>+W26/$AP26</f>
        <v>8.3333333333333329E-2</v>
      </c>
      <c r="X7" s="19"/>
      <c r="Y7"/>
      <c r="Z7" s="18">
        <f>+Z26/$AP26</f>
        <v>8.3333333333333329E-2</v>
      </c>
      <c r="AA7" s="19"/>
      <c r="AB7"/>
      <c r="AC7" s="18">
        <f>+AC26/$AP26</f>
        <v>8.3333333333333329E-2</v>
      </c>
      <c r="AD7" s="19"/>
      <c r="AE7"/>
      <c r="AF7" s="18">
        <f>+AF26/$AP26</f>
        <v>8.3333333333333329E-2</v>
      </c>
      <c r="AG7" s="19"/>
      <c r="AH7"/>
      <c r="AI7" s="18">
        <f>+AI26/$AP26</f>
        <v>8.3333333333333329E-2</v>
      </c>
      <c r="AJ7" s="19"/>
      <c r="AK7" s="16"/>
      <c r="AL7" s="18">
        <f>+AL26/$AP26</f>
        <v>8.3333333333333329E-2</v>
      </c>
      <c r="AM7" s="19"/>
      <c r="AN7"/>
      <c r="AO7"/>
      <c r="AP7" s="24">
        <f>+AP26/$AP26</f>
        <v>1</v>
      </c>
      <c r="AQ7" s="17" t="str">
        <f>+'Total des coûts d''exploitation'!AQ7</f>
        <v>365 jours</v>
      </c>
      <c r="AR7" s="2"/>
      <c r="AS7" s="2"/>
      <c r="AT7" s="2"/>
    </row>
    <row r="8" spans="2:56">
      <c r="B8" s="12"/>
      <c r="C8" s="13" t="str">
        <f>+'Total des coûts d''exploitation'!C8</f>
        <v>Coût annuel par place</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6" t="str">
        <f>+'Total des coûts d''exploitation'!AP8</f>
        <v>Total</v>
      </c>
      <c r="AQ8" s="13" t="str">
        <f>AM8</f>
        <v>(%)</v>
      </c>
      <c r="AR8" s="2"/>
      <c r="AS8" s="2"/>
      <c r="AT8" s="2"/>
    </row>
    <row r="9" spans="2:56" ht="13" thickBot="1">
      <c r="B9" s="50"/>
      <c r="C9" s="51">
        <f>AP26/$C$7</f>
        <v>1.44</v>
      </c>
      <c r="D9"/>
      <c r="E9" s="98" t="str">
        <f>+'Total des coûts d''exploitation'!E9</f>
        <v>Janvier 2017</v>
      </c>
      <c r="F9" s="99"/>
      <c r="G9" s="100"/>
      <c r="H9" s="72" t="str">
        <f>+'Total des coûts d''exploitation'!H9</f>
        <v>Février 2017</v>
      </c>
      <c r="I9" s="101"/>
      <c r="J9" s="100"/>
      <c r="K9" s="72" t="str">
        <f>+'Total des coûts d''exploitation'!K9</f>
        <v>Mars 2017</v>
      </c>
      <c r="L9" s="101"/>
      <c r="M9" s="100"/>
      <c r="N9" s="71" t="str">
        <f>+'Total des coûts d''exploitation'!N9</f>
        <v>Avril 2017</v>
      </c>
      <c r="O9" s="99"/>
      <c r="P9" s="102"/>
      <c r="Q9" s="71" t="str">
        <f>+'Total des coûts d''exploitation'!Q9</f>
        <v>Mai 2017</v>
      </c>
      <c r="R9" s="99"/>
      <c r="S9" s="102"/>
      <c r="T9" s="72" t="str">
        <f>+'Total des coûts d''exploitation'!T9</f>
        <v>Juin 2017</v>
      </c>
      <c r="U9" s="101"/>
      <c r="V9" s="100"/>
      <c r="W9" s="72" t="str">
        <f>+'Total des coûts d''exploitation'!W9</f>
        <v>Juillet 2017</v>
      </c>
      <c r="X9" s="101"/>
      <c r="Y9" s="100"/>
      <c r="Z9" s="72" t="str">
        <f>+'Total des coûts d''exploitation'!Z9</f>
        <v>Août 2017</v>
      </c>
      <c r="AA9" s="101"/>
      <c r="AB9" s="100"/>
      <c r="AC9" s="72" t="str">
        <f>+'Total des coûts d''exploitation'!AC9</f>
        <v>Septembre 2017</v>
      </c>
      <c r="AD9" s="101"/>
      <c r="AE9" s="100"/>
      <c r="AF9" s="72" t="str">
        <f>+'Total des coûts d''exploitation'!AF9</f>
        <v>Octobre 2017</v>
      </c>
      <c r="AG9" s="101"/>
      <c r="AH9" s="100"/>
      <c r="AI9" s="72" t="str">
        <f>+'Total des coûts d''exploitation'!AI9</f>
        <v>Novembre 2017</v>
      </c>
      <c r="AJ9" s="101"/>
      <c r="AK9" s="103"/>
      <c r="AL9" s="72" t="str">
        <f>+'Total des coûts d''exploitation'!AL9</f>
        <v>Décembre 2017</v>
      </c>
      <c r="AM9" s="101"/>
      <c r="AN9" s="100"/>
      <c r="AO9" s="100"/>
      <c r="AP9" s="73" t="str">
        <f>+'Total des coûts d''exploitation'!AP9</f>
        <v>Année</v>
      </c>
      <c r="AQ9" s="104"/>
      <c r="AR9" s="105"/>
      <c r="AS9" s="74"/>
      <c r="AT9" s="75"/>
      <c r="AU9" s="76"/>
      <c r="AV9" s="76"/>
      <c r="AW9" s="76"/>
      <c r="AX9" s="76"/>
      <c r="AY9" s="76"/>
      <c r="AZ9" s="76"/>
    </row>
    <row r="10" spans="2:56" ht="14" thickTop="1" thickBot="1">
      <c r="D10" s="27"/>
      <c r="G10" s="28"/>
      <c r="J10" s="28"/>
      <c r="M10" s="28"/>
      <c r="P10" s="29"/>
      <c r="S10" s="29"/>
      <c r="V10" s="28"/>
      <c r="Y10" s="30"/>
      <c r="AB10" s="28"/>
      <c r="AE10" s="28"/>
      <c r="AH10" s="28"/>
      <c r="AK10" s="31"/>
      <c r="AN10" s="28"/>
      <c r="AO10" s="28"/>
      <c r="AR10" s="32"/>
      <c r="AS10" s="32"/>
      <c r="AT10" s="32"/>
    </row>
    <row r="11" spans="2:56" ht="13" thickTop="1">
      <c r="B11" s="53"/>
      <c r="C11" s="54" t="str">
        <f>+'État des Résultats'!C27</f>
        <v xml:space="preserve">Coût d’occupation </v>
      </c>
      <c r="D11"/>
      <c r="E11" s="53" t="s">
        <v>0</v>
      </c>
      <c r="F11" s="55"/>
      <c r="G11"/>
      <c r="H11" s="53"/>
      <c r="I11" s="55"/>
      <c r="J11"/>
      <c r="K11" s="53"/>
      <c r="L11" s="55"/>
      <c r="M11"/>
      <c r="N11" s="53"/>
      <c r="O11" s="55"/>
      <c r="P11"/>
      <c r="Q11" s="53"/>
      <c r="R11" s="55"/>
      <c r="S11"/>
      <c r="T11" s="53"/>
      <c r="U11" s="55"/>
      <c r="V11"/>
      <c r="W11" s="53"/>
      <c r="X11" s="55"/>
      <c r="Y11"/>
      <c r="Z11" s="53"/>
      <c r="AA11" s="55"/>
      <c r="AB11"/>
      <c r="AC11" s="53"/>
      <c r="AD11" s="55"/>
      <c r="AE11"/>
      <c r="AF11" s="53"/>
      <c r="AG11" s="55"/>
      <c r="AH11"/>
      <c r="AI11" s="53"/>
      <c r="AJ11" s="55"/>
      <c r="AK11"/>
      <c r="AL11" s="53"/>
      <c r="AM11" s="55"/>
      <c r="AN11"/>
      <c r="AO11"/>
      <c r="AP11" s="56"/>
      <c r="AQ11" s="57"/>
      <c r="AR11" s="37"/>
      <c r="AS11" s="37"/>
      <c r="AT11" s="37"/>
      <c r="AU11" s="30"/>
      <c r="AV11" s="30"/>
      <c r="AW11" s="30"/>
      <c r="AX11" s="30"/>
      <c r="AY11" s="30"/>
      <c r="AZ11" s="30"/>
      <c r="BA11" s="30"/>
      <c r="BB11" s="30"/>
      <c r="BC11" s="30"/>
      <c r="BD11" s="30"/>
    </row>
    <row r="12" spans="2:56">
      <c r="B12" s="33"/>
      <c r="C12" s="52"/>
      <c r="D12"/>
      <c r="E12" s="33" t="s">
        <v>0</v>
      </c>
      <c r="F12" s="34"/>
      <c r="G12"/>
      <c r="H12" s="33"/>
      <c r="I12" s="34"/>
      <c r="J12"/>
      <c r="K12" s="33"/>
      <c r="L12" s="34"/>
      <c r="M12"/>
      <c r="N12" s="33"/>
      <c r="O12" s="34"/>
      <c r="P12"/>
      <c r="Q12" s="33"/>
      <c r="R12" s="34"/>
      <c r="S12"/>
      <c r="T12" s="33"/>
      <c r="U12" s="34"/>
      <c r="V12"/>
      <c r="W12" s="33"/>
      <c r="X12" s="34"/>
      <c r="Y12"/>
      <c r="Z12" s="33"/>
      <c r="AA12" s="34"/>
      <c r="AB12"/>
      <c r="AC12" s="33"/>
      <c r="AD12" s="34"/>
      <c r="AE12"/>
      <c r="AF12" s="33"/>
      <c r="AG12" s="34"/>
      <c r="AH12"/>
      <c r="AI12" s="33"/>
      <c r="AJ12" s="34"/>
      <c r="AK12"/>
      <c r="AL12" s="33"/>
      <c r="AM12" s="70"/>
      <c r="AN12"/>
      <c r="AO12"/>
      <c r="AP12" s="35"/>
      <c r="AQ12" s="36"/>
      <c r="AR12" s="37"/>
      <c r="AS12" s="37"/>
      <c r="AT12" s="37"/>
      <c r="AU12" s="30"/>
      <c r="AV12" s="30"/>
      <c r="AW12" s="30"/>
      <c r="AX12" s="30"/>
      <c r="AY12" s="30"/>
      <c r="AZ12" s="30"/>
      <c r="BA12" s="30"/>
      <c r="BB12" s="30"/>
      <c r="BC12" s="30"/>
      <c r="BD12" s="30"/>
    </row>
    <row r="13" spans="2:56">
      <c r="B13" s="38">
        <v>7305</v>
      </c>
      <c r="C13" s="39" t="s">
        <v>44</v>
      </c>
      <c r="D13" s="2"/>
      <c r="E13" s="61">
        <v>1</v>
      </c>
      <c r="F13" s="68">
        <f>E13/E$26</f>
        <v>8.3333333333333329E-2</v>
      </c>
      <c r="G13" s="2"/>
      <c r="H13" s="58">
        <v>1</v>
      </c>
      <c r="I13" s="68">
        <f>H13/H$26</f>
        <v>8.3333333333333329E-2</v>
      </c>
      <c r="J13" s="40"/>
      <c r="K13" s="58">
        <v>1</v>
      </c>
      <c r="L13" s="68">
        <f>K13/K$26</f>
        <v>8.3333333333333329E-2</v>
      </c>
      <c r="M13" s="40"/>
      <c r="N13" s="58">
        <v>1</v>
      </c>
      <c r="O13" s="68">
        <f>N13/N$26</f>
        <v>8.3333333333333329E-2</v>
      </c>
      <c r="P13" s="40"/>
      <c r="Q13" s="58">
        <v>1</v>
      </c>
      <c r="R13" s="68">
        <f>Q13/Q$26</f>
        <v>8.3333333333333329E-2</v>
      </c>
      <c r="S13" s="40"/>
      <c r="T13" s="58">
        <v>1</v>
      </c>
      <c r="U13" s="68">
        <f>T13/T$26</f>
        <v>8.3333333333333329E-2</v>
      </c>
      <c r="V13" s="40"/>
      <c r="W13" s="58">
        <v>1</v>
      </c>
      <c r="X13" s="68">
        <f>W13/W$26</f>
        <v>8.3333333333333329E-2</v>
      </c>
      <c r="Y13" s="40"/>
      <c r="Z13" s="58">
        <v>1</v>
      </c>
      <c r="AA13" s="68">
        <f>Z13/Z$26</f>
        <v>8.3333333333333329E-2</v>
      </c>
      <c r="AB13" s="40"/>
      <c r="AC13" s="58">
        <v>1</v>
      </c>
      <c r="AD13" s="68">
        <f>AC13/AC$26</f>
        <v>8.3333333333333329E-2</v>
      </c>
      <c r="AE13" s="40"/>
      <c r="AF13" s="58">
        <v>1</v>
      </c>
      <c r="AG13" s="68">
        <f>AF13/AF$26</f>
        <v>8.3333333333333329E-2</v>
      </c>
      <c r="AH13" s="40"/>
      <c r="AI13" s="58">
        <v>1</v>
      </c>
      <c r="AJ13" s="68">
        <f>AI13/AI$26</f>
        <v>8.3333333333333329E-2</v>
      </c>
      <c r="AK13" s="40"/>
      <c r="AL13" s="58">
        <v>1</v>
      </c>
      <c r="AM13" s="68">
        <f>AL13/AL$26</f>
        <v>8.3333333333333329E-2</v>
      </c>
      <c r="AN13" s="40"/>
      <c r="AO13" s="40"/>
      <c r="AP13" s="64">
        <f>SUM(+$AL13+$AI13+$AF13+$AC13+$Z13+$W13+$T13+$Q13+$N13+$K13+$H13+$E13)</f>
        <v>12</v>
      </c>
      <c r="AQ13" s="65">
        <f>AP13/AP$26</f>
        <v>8.3333333333333329E-2</v>
      </c>
      <c r="AR13" s="40"/>
      <c r="AS13" s="40"/>
      <c r="AT13" s="40"/>
      <c r="AU13" s="41"/>
      <c r="AV13" s="41"/>
      <c r="AW13" s="41"/>
      <c r="AX13" s="41"/>
      <c r="AY13" s="41"/>
      <c r="AZ13" s="41"/>
      <c r="BA13" s="41"/>
      <c r="BB13" s="41"/>
      <c r="BC13" s="41"/>
    </row>
    <row r="14" spans="2:56">
      <c r="B14" s="38">
        <v>7310</v>
      </c>
      <c r="C14" s="39" t="s">
        <v>45</v>
      </c>
      <c r="D14" s="2"/>
      <c r="E14" s="62">
        <v>1</v>
      </c>
      <c r="F14" s="69">
        <f t="shared" ref="F14:F24" si="0">E14/E$26</f>
        <v>8.3333333333333329E-2</v>
      </c>
      <c r="G14" s="2"/>
      <c r="H14" s="59">
        <v>1</v>
      </c>
      <c r="I14" s="69">
        <f t="shared" ref="I14:I24" si="1">H14/H$26</f>
        <v>8.3333333333333329E-2</v>
      </c>
      <c r="J14" s="40"/>
      <c r="K14" s="59">
        <v>1</v>
      </c>
      <c r="L14" s="69">
        <f t="shared" ref="L14:L24" si="2">K14/K$26</f>
        <v>8.3333333333333329E-2</v>
      </c>
      <c r="M14" s="40"/>
      <c r="N14" s="59">
        <v>1</v>
      </c>
      <c r="O14" s="69">
        <f t="shared" ref="O14:O24" si="3">N14/N$26</f>
        <v>8.3333333333333329E-2</v>
      </c>
      <c r="P14" s="40"/>
      <c r="Q14" s="59">
        <v>1</v>
      </c>
      <c r="R14" s="69">
        <f t="shared" ref="R14:R24" si="4">Q14/Q$26</f>
        <v>8.3333333333333329E-2</v>
      </c>
      <c r="S14" s="40"/>
      <c r="T14" s="59">
        <v>1</v>
      </c>
      <c r="U14" s="69">
        <f t="shared" ref="U14:U24" si="5">T14/T$26</f>
        <v>8.3333333333333329E-2</v>
      </c>
      <c r="V14" s="40"/>
      <c r="W14" s="59">
        <v>1</v>
      </c>
      <c r="X14" s="69">
        <f t="shared" ref="X14:X24" si="6">W14/W$26</f>
        <v>8.3333333333333329E-2</v>
      </c>
      <c r="Y14" s="40"/>
      <c r="Z14" s="59">
        <v>1</v>
      </c>
      <c r="AA14" s="69">
        <f t="shared" ref="AA14:AA24" si="7">Z14/Z$26</f>
        <v>8.3333333333333329E-2</v>
      </c>
      <c r="AB14" s="40"/>
      <c r="AC14" s="59">
        <v>1</v>
      </c>
      <c r="AD14" s="69">
        <f t="shared" ref="AD14:AD24" si="8">AC14/AC$26</f>
        <v>8.3333333333333329E-2</v>
      </c>
      <c r="AE14" s="40"/>
      <c r="AF14" s="59">
        <v>1</v>
      </c>
      <c r="AG14" s="69">
        <f t="shared" ref="AG14:AG24" si="9">AF14/AF$26</f>
        <v>8.3333333333333329E-2</v>
      </c>
      <c r="AH14" s="40"/>
      <c r="AI14" s="59">
        <v>1</v>
      </c>
      <c r="AJ14" s="69">
        <f t="shared" ref="AJ14:AJ24" si="10">AI14/AI$26</f>
        <v>8.3333333333333329E-2</v>
      </c>
      <c r="AK14" s="40"/>
      <c r="AL14" s="59">
        <v>1</v>
      </c>
      <c r="AM14" s="69">
        <f t="shared" ref="AM14:AM24" si="11">AL14/AL$26</f>
        <v>8.3333333333333329E-2</v>
      </c>
      <c r="AN14" s="40"/>
      <c r="AO14" s="40"/>
      <c r="AP14" s="64">
        <f>SUM(+$AL14+$AI14+$AF14+$AC14+$Z14+$W14+$T14+$Q14+$N14+$K14+$H14+$E14)</f>
        <v>12</v>
      </c>
      <c r="AQ14" s="66">
        <f t="shared" ref="AQ14:AQ24" si="12">AP14/AP$26</f>
        <v>8.3333333333333329E-2</v>
      </c>
      <c r="AR14" s="40"/>
      <c r="AS14" s="40"/>
      <c r="AT14" s="40"/>
      <c r="AU14" s="41"/>
      <c r="AV14" s="41"/>
      <c r="AW14" s="41"/>
      <c r="AX14" s="41"/>
      <c r="AY14" s="41"/>
      <c r="AZ14" s="41"/>
      <c r="BA14" s="41"/>
      <c r="BB14" s="41"/>
      <c r="BC14" s="41"/>
    </row>
    <row r="15" spans="2:56">
      <c r="B15" s="38">
        <v>7315</v>
      </c>
      <c r="C15" s="39" t="s">
        <v>46</v>
      </c>
      <c r="D15" s="2"/>
      <c r="E15" s="61">
        <v>1</v>
      </c>
      <c r="F15" s="69">
        <f t="shared" si="0"/>
        <v>8.3333333333333329E-2</v>
      </c>
      <c r="G15" s="42" t="s">
        <v>0</v>
      </c>
      <c r="H15" s="58">
        <v>1</v>
      </c>
      <c r="I15" s="69">
        <f t="shared" si="1"/>
        <v>8.3333333333333329E-2</v>
      </c>
      <c r="J15" s="40"/>
      <c r="K15" s="58">
        <v>1</v>
      </c>
      <c r="L15" s="69">
        <f t="shared" si="2"/>
        <v>8.3333333333333329E-2</v>
      </c>
      <c r="M15" s="40"/>
      <c r="N15" s="58">
        <v>1</v>
      </c>
      <c r="O15" s="69">
        <f t="shared" si="3"/>
        <v>8.3333333333333329E-2</v>
      </c>
      <c r="P15" s="40"/>
      <c r="Q15" s="58">
        <v>1</v>
      </c>
      <c r="R15" s="69">
        <f t="shared" si="4"/>
        <v>8.3333333333333329E-2</v>
      </c>
      <c r="S15" s="40"/>
      <c r="T15" s="58">
        <v>1</v>
      </c>
      <c r="U15" s="69">
        <f t="shared" si="5"/>
        <v>8.3333333333333329E-2</v>
      </c>
      <c r="V15" s="40"/>
      <c r="W15" s="58">
        <v>1</v>
      </c>
      <c r="X15" s="69">
        <f t="shared" si="6"/>
        <v>8.3333333333333329E-2</v>
      </c>
      <c r="Y15" s="40"/>
      <c r="Z15" s="58">
        <v>1</v>
      </c>
      <c r="AA15" s="69">
        <f t="shared" si="7"/>
        <v>8.3333333333333329E-2</v>
      </c>
      <c r="AB15" s="40"/>
      <c r="AC15" s="58">
        <v>1</v>
      </c>
      <c r="AD15" s="69">
        <f t="shared" si="8"/>
        <v>8.3333333333333329E-2</v>
      </c>
      <c r="AE15" s="40"/>
      <c r="AF15" s="58">
        <v>1</v>
      </c>
      <c r="AG15" s="69">
        <f t="shared" si="9"/>
        <v>8.3333333333333329E-2</v>
      </c>
      <c r="AH15" s="40"/>
      <c r="AI15" s="58">
        <v>1</v>
      </c>
      <c r="AJ15" s="69">
        <f t="shared" si="10"/>
        <v>8.3333333333333329E-2</v>
      </c>
      <c r="AK15" s="40"/>
      <c r="AL15" s="58">
        <v>1</v>
      </c>
      <c r="AM15" s="69">
        <f t="shared" si="11"/>
        <v>8.3333333333333329E-2</v>
      </c>
      <c r="AN15" s="40"/>
      <c r="AO15" s="40"/>
      <c r="AP15" s="64">
        <f t="shared" ref="AP15:AP24" si="13">SUM(+$AL15+$AI15+$AF15+$AC15+$Z15+$W15+$T15+$Q15+$N15+$K15+$H15+$E15)</f>
        <v>12</v>
      </c>
      <c r="AQ15" s="66">
        <f t="shared" si="12"/>
        <v>8.3333333333333329E-2</v>
      </c>
      <c r="AR15" s="40"/>
      <c r="AS15" s="40"/>
      <c r="AT15" s="40"/>
      <c r="AU15" s="41"/>
      <c r="AV15" s="41"/>
      <c r="AW15" s="41"/>
      <c r="AX15" s="41"/>
      <c r="AY15" s="41"/>
      <c r="AZ15" s="41"/>
      <c r="BA15" s="41"/>
      <c r="BB15" s="41"/>
      <c r="BC15" s="41"/>
    </row>
    <row r="16" spans="2:56">
      <c r="B16" s="38">
        <v>7320</v>
      </c>
      <c r="C16" s="39" t="s">
        <v>47</v>
      </c>
      <c r="D16" s="2"/>
      <c r="E16" s="61">
        <v>1</v>
      </c>
      <c r="F16" s="69">
        <f t="shared" si="0"/>
        <v>8.3333333333333329E-2</v>
      </c>
      <c r="G16" s="2"/>
      <c r="H16" s="58">
        <v>1</v>
      </c>
      <c r="I16" s="69">
        <f t="shared" si="1"/>
        <v>8.3333333333333329E-2</v>
      </c>
      <c r="J16" s="40"/>
      <c r="K16" s="58">
        <v>1</v>
      </c>
      <c r="L16" s="69">
        <f t="shared" si="2"/>
        <v>8.3333333333333329E-2</v>
      </c>
      <c r="M16" s="40"/>
      <c r="N16" s="58">
        <v>1</v>
      </c>
      <c r="O16" s="69">
        <f t="shared" si="3"/>
        <v>8.3333333333333329E-2</v>
      </c>
      <c r="P16" s="40"/>
      <c r="Q16" s="58">
        <v>1</v>
      </c>
      <c r="R16" s="69">
        <f t="shared" si="4"/>
        <v>8.3333333333333329E-2</v>
      </c>
      <c r="S16" s="40"/>
      <c r="T16" s="58">
        <v>1</v>
      </c>
      <c r="U16" s="69">
        <f t="shared" si="5"/>
        <v>8.3333333333333329E-2</v>
      </c>
      <c r="V16" s="40"/>
      <c r="W16" s="58">
        <v>1</v>
      </c>
      <c r="X16" s="69">
        <f t="shared" si="6"/>
        <v>8.3333333333333329E-2</v>
      </c>
      <c r="Y16" s="40"/>
      <c r="Z16" s="58">
        <v>1</v>
      </c>
      <c r="AA16" s="69">
        <f t="shared" si="7"/>
        <v>8.3333333333333329E-2</v>
      </c>
      <c r="AB16" s="40"/>
      <c r="AC16" s="58">
        <v>1</v>
      </c>
      <c r="AD16" s="69">
        <f t="shared" si="8"/>
        <v>8.3333333333333329E-2</v>
      </c>
      <c r="AE16" s="40"/>
      <c r="AF16" s="58">
        <v>1</v>
      </c>
      <c r="AG16" s="69">
        <f t="shared" si="9"/>
        <v>8.3333333333333329E-2</v>
      </c>
      <c r="AH16" s="40"/>
      <c r="AI16" s="58">
        <v>1</v>
      </c>
      <c r="AJ16" s="69">
        <f t="shared" si="10"/>
        <v>8.3333333333333329E-2</v>
      </c>
      <c r="AK16" s="40"/>
      <c r="AL16" s="58">
        <v>1</v>
      </c>
      <c r="AM16" s="69">
        <f t="shared" si="11"/>
        <v>8.3333333333333329E-2</v>
      </c>
      <c r="AN16" s="40"/>
      <c r="AO16" s="40"/>
      <c r="AP16" s="64">
        <f t="shared" si="13"/>
        <v>12</v>
      </c>
      <c r="AQ16" s="66">
        <f t="shared" si="12"/>
        <v>8.3333333333333329E-2</v>
      </c>
      <c r="AR16" s="40"/>
      <c r="AS16" s="40"/>
      <c r="AT16" s="40"/>
      <c r="AU16" s="41"/>
      <c r="AV16" s="41"/>
      <c r="AW16" s="41"/>
      <c r="AX16" s="41"/>
      <c r="AY16" s="41"/>
      <c r="AZ16" s="41"/>
      <c r="BA16" s="41"/>
      <c r="BB16" s="41"/>
      <c r="BC16" s="41"/>
    </row>
    <row r="17" spans="2:55">
      <c r="B17" s="38">
        <v>7325</v>
      </c>
      <c r="C17" s="39" t="s">
        <v>48</v>
      </c>
      <c r="D17" s="2"/>
      <c r="E17" s="61">
        <v>1</v>
      </c>
      <c r="F17" s="69">
        <f t="shared" si="0"/>
        <v>8.3333333333333329E-2</v>
      </c>
      <c r="G17" s="2"/>
      <c r="H17" s="58">
        <v>1</v>
      </c>
      <c r="I17" s="69">
        <f t="shared" si="1"/>
        <v>8.3333333333333329E-2</v>
      </c>
      <c r="J17" s="40"/>
      <c r="K17" s="58">
        <v>1</v>
      </c>
      <c r="L17" s="69">
        <f t="shared" si="2"/>
        <v>8.3333333333333329E-2</v>
      </c>
      <c r="M17" s="40"/>
      <c r="N17" s="58">
        <v>1</v>
      </c>
      <c r="O17" s="69">
        <f t="shared" si="3"/>
        <v>8.3333333333333329E-2</v>
      </c>
      <c r="P17" s="40"/>
      <c r="Q17" s="58">
        <v>1</v>
      </c>
      <c r="R17" s="69">
        <f t="shared" si="4"/>
        <v>8.3333333333333329E-2</v>
      </c>
      <c r="S17" s="40"/>
      <c r="T17" s="58">
        <v>1</v>
      </c>
      <c r="U17" s="69">
        <f t="shared" si="5"/>
        <v>8.3333333333333329E-2</v>
      </c>
      <c r="V17" s="40"/>
      <c r="W17" s="58">
        <v>1</v>
      </c>
      <c r="X17" s="69">
        <f t="shared" si="6"/>
        <v>8.3333333333333329E-2</v>
      </c>
      <c r="Y17" s="40"/>
      <c r="Z17" s="58">
        <v>1</v>
      </c>
      <c r="AA17" s="69">
        <f t="shared" si="7"/>
        <v>8.3333333333333329E-2</v>
      </c>
      <c r="AB17" s="40"/>
      <c r="AC17" s="58">
        <v>1</v>
      </c>
      <c r="AD17" s="69">
        <f t="shared" si="8"/>
        <v>8.3333333333333329E-2</v>
      </c>
      <c r="AE17" s="40"/>
      <c r="AF17" s="58">
        <v>1</v>
      </c>
      <c r="AG17" s="69">
        <f t="shared" si="9"/>
        <v>8.3333333333333329E-2</v>
      </c>
      <c r="AH17" s="40"/>
      <c r="AI17" s="58">
        <v>1</v>
      </c>
      <c r="AJ17" s="69">
        <f t="shared" si="10"/>
        <v>8.3333333333333329E-2</v>
      </c>
      <c r="AK17" s="40"/>
      <c r="AL17" s="58">
        <v>1</v>
      </c>
      <c r="AM17" s="69">
        <f t="shared" si="11"/>
        <v>8.3333333333333329E-2</v>
      </c>
      <c r="AN17" s="40"/>
      <c r="AO17" s="40"/>
      <c r="AP17" s="64">
        <f t="shared" si="13"/>
        <v>12</v>
      </c>
      <c r="AQ17" s="66">
        <f t="shared" si="12"/>
        <v>8.3333333333333329E-2</v>
      </c>
      <c r="AR17" s="40"/>
      <c r="AS17" s="40"/>
      <c r="AT17" s="40"/>
      <c r="AU17" s="41"/>
      <c r="AV17" s="41"/>
      <c r="AW17" s="41"/>
      <c r="AX17" s="41"/>
      <c r="AY17" s="41"/>
      <c r="AZ17" s="41"/>
      <c r="BA17" s="41"/>
      <c r="BB17" s="41"/>
      <c r="BC17" s="41"/>
    </row>
    <row r="18" spans="2:55">
      <c r="B18" s="38">
        <v>7330</v>
      </c>
      <c r="C18" s="39" t="s">
        <v>49</v>
      </c>
      <c r="D18" s="2"/>
      <c r="E18" s="61">
        <v>1</v>
      </c>
      <c r="F18" s="69">
        <f t="shared" si="0"/>
        <v>8.3333333333333329E-2</v>
      </c>
      <c r="G18" s="2"/>
      <c r="H18" s="58">
        <v>1</v>
      </c>
      <c r="I18" s="69">
        <f t="shared" si="1"/>
        <v>8.3333333333333329E-2</v>
      </c>
      <c r="J18" s="40"/>
      <c r="K18" s="58">
        <v>1</v>
      </c>
      <c r="L18" s="69">
        <f t="shared" si="2"/>
        <v>8.3333333333333329E-2</v>
      </c>
      <c r="M18" s="40"/>
      <c r="N18" s="58">
        <v>1</v>
      </c>
      <c r="O18" s="69">
        <f t="shared" si="3"/>
        <v>8.3333333333333329E-2</v>
      </c>
      <c r="P18" s="40"/>
      <c r="Q18" s="58">
        <v>1</v>
      </c>
      <c r="R18" s="69">
        <f t="shared" si="4"/>
        <v>8.3333333333333329E-2</v>
      </c>
      <c r="S18" s="40"/>
      <c r="T18" s="58">
        <v>1</v>
      </c>
      <c r="U18" s="69">
        <f t="shared" si="5"/>
        <v>8.3333333333333329E-2</v>
      </c>
      <c r="V18" s="40"/>
      <c r="W18" s="58">
        <v>1</v>
      </c>
      <c r="X18" s="69">
        <f t="shared" si="6"/>
        <v>8.3333333333333329E-2</v>
      </c>
      <c r="Y18" s="40"/>
      <c r="Z18" s="58">
        <v>1</v>
      </c>
      <c r="AA18" s="69">
        <f t="shared" si="7"/>
        <v>8.3333333333333329E-2</v>
      </c>
      <c r="AB18" s="40"/>
      <c r="AC18" s="58">
        <v>1</v>
      </c>
      <c r="AD18" s="69">
        <f t="shared" si="8"/>
        <v>8.3333333333333329E-2</v>
      </c>
      <c r="AE18" s="40"/>
      <c r="AF18" s="58">
        <v>1</v>
      </c>
      <c r="AG18" s="69">
        <f t="shared" si="9"/>
        <v>8.3333333333333329E-2</v>
      </c>
      <c r="AH18" s="40"/>
      <c r="AI18" s="58">
        <v>1</v>
      </c>
      <c r="AJ18" s="69">
        <f t="shared" si="10"/>
        <v>8.3333333333333329E-2</v>
      </c>
      <c r="AK18" s="40"/>
      <c r="AL18" s="58">
        <v>1</v>
      </c>
      <c r="AM18" s="69">
        <f t="shared" si="11"/>
        <v>8.3333333333333329E-2</v>
      </c>
      <c r="AN18" s="40"/>
      <c r="AO18" s="40"/>
      <c r="AP18" s="64">
        <f t="shared" si="13"/>
        <v>12</v>
      </c>
      <c r="AQ18" s="66">
        <f t="shared" si="12"/>
        <v>8.3333333333333329E-2</v>
      </c>
      <c r="AR18" s="40"/>
      <c r="AS18" s="43"/>
      <c r="AT18" s="40"/>
      <c r="AU18" s="41"/>
      <c r="AV18" s="41"/>
      <c r="AW18" s="41"/>
      <c r="AX18" s="41"/>
      <c r="AY18" s="41"/>
      <c r="AZ18" s="41"/>
      <c r="BA18" s="41"/>
      <c r="BB18" s="41"/>
      <c r="BC18" s="41"/>
    </row>
    <row r="19" spans="2:55">
      <c r="B19" s="38">
        <v>7335</v>
      </c>
      <c r="C19" s="39" t="s">
        <v>50</v>
      </c>
      <c r="D19" s="2"/>
      <c r="E19" s="61">
        <v>1</v>
      </c>
      <c r="F19" s="69">
        <f t="shared" si="0"/>
        <v>8.3333333333333329E-2</v>
      </c>
      <c r="G19" s="2"/>
      <c r="H19" s="58">
        <v>1</v>
      </c>
      <c r="I19" s="69">
        <f t="shared" si="1"/>
        <v>8.3333333333333329E-2</v>
      </c>
      <c r="J19" s="40"/>
      <c r="K19" s="58">
        <v>1</v>
      </c>
      <c r="L19" s="69">
        <f t="shared" si="2"/>
        <v>8.3333333333333329E-2</v>
      </c>
      <c r="M19" s="40"/>
      <c r="N19" s="58">
        <v>1</v>
      </c>
      <c r="O19" s="69">
        <f t="shared" si="3"/>
        <v>8.3333333333333329E-2</v>
      </c>
      <c r="P19" s="40"/>
      <c r="Q19" s="58">
        <v>1</v>
      </c>
      <c r="R19" s="69">
        <f t="shared" si="4"/>
        <v>8.3333333333333329E-2</v>
      </c>
      <c r="S19" s="40"/>
      <c r="T19" s="58">
        <v>1</v>
      </c>
      <c r="U19" s="69">
        <f t="shared" si="5"/>
        <v>8.3333333333333329E-2</v>
      </c>
      <c r="V19" s="40"/>
      <c r="W19" s="58">
        <v>1</v>
      </c>
      <c r="X19" s="69">
        <f t="shared" si="6"/>
        <v>8.3333333333333329E-2</v>
      </c>
      <c r="Y19" s="40"/>
      <c r="Z19" s="58">
        <v>1</v>
      </c>
      <c r="AA19" s="69">
        <f t="shared" si="7"/>
        <v>8.3333333333333329E-2</v>
      </c>
      <c r="AB19" s="40"/>
      <c r="AC19" s="58">
        <v>1</v>
      </c>
      <c r="AD19" s="69">
        <f t="shared" si="8"/>
        <v>8.3333333333333329E-2</v>
      </c>
      <c r="AE19" s="40"/>
      <c r="AF19" s="58">
        <v>1</v>
      </c>
      <c r="AG19" s="69">
        <f t="shared" si="9"/>
        <v>8.3333333333333329E-2</v>
      </c>
      <c r="AH19" s="40"/>
      <c r="AI19" s="58">
        <v>1</v>
      </c>
      <c r="AJ19" s="69">
        <f t="shared" si="10"/>
        <v>8.3333333333333329E-2</v>
      </c>
      <c r="AK19" s="40"/>
      <c r="AL19" s="58">
        <v>1</v>
      </c>
      <c r="AM19" s="69">
        <f t="shared" si="11"/>
        <v>8.3333333333333329E-2</v>
      </c>
      <c r="AN19" s="40"/>
      <c r="AO19" s="40"/>
      <c r="AP19" s="64">
        <f t="shared" si="13"/>
        <v>12</v>
      </c>
      <c r="AQ19" s="66">
        <f t="shared" si="12"/>
        <v>8.3333333333333329E-2</v>
      </c>
      <c r="AR19" s="40"/>
      <c r="AS19" s="40"/>
      <c r="AT19" s="40"/>
      <c r="AU19" s="41"/>
      <c r="AV19" s="41"/>
      <c r="AW19" s="41"/>
      <c r="AX19" s="41"/>
      <c r="AY19" s="41"/>
      <c r="AZ19" s="41"/>
      <c r="BA19" s="41"/>
      <c r="BB19" s="41"/>
      <c r="BC19" s="41"/>
    </row>
    <row r="20" spans="2:55">
      <c r="B20" s="38">
        <v>7340</v>
      </c>
      <c r="C20" s="39" t="s">
        <v>51</v>
      </c>
      <c r="D20" s="2"/>
      <c r="E20" s="61">
        <v>1</v>
      </c>
      <c r="F20" s="69">
        <f t="shared" si="0"/>
        <v>8.3333333333333329E-2</v>
      </c>
      <c r="G20" s="2"/>
      <c r="H20" s="58">
        <v>1</v>
      </c>
      <c r="I20" s="69">
        <f t="shared" si="1"/>
        <v>8.3333333333333329E-2</v>
      </c>
      <c r="J20" s="40"/>
      <c r="K20" s="58">
        <v>1</v>
      </c>
      <c r="L20" s="69">
        <f t="shared" si="2"/>
        <v>8.3333333333333329E-2</v>
      </c>
      <c r="M20" s="40"/>
      <c r="N20" s="58">
        <v>1</v>
      </c>
      <c r="O20" s="69">
        <f t="shared" si="3"/>
        <v>8.3333333333333329E-2</v>
      </c>
      <c r="P20" s="40"/>
      <c r="Q20" s="58">
        <v>1</v>
      </c>
      <c r="R20" s="69">
        <f t="shared" si="4"/>
        <v>8.3333333333333329E-2</v>
      </c>
      <c r="S20" s="40"/>
      <c r="T20" s="58">
        <v>1</v>
      </c>
      <c r="U20" s="69">
        <f t="shared" si="5"/>
        <v>8.3333333333333329E-2</v>
      </c>
      <c r="V20" s="40"/>
      <c r="W20" s="58">
        <v>1</v>
      </c>
      <c r="X20" s="69">
        <f t="shared" si="6"/>
        <v>8.3333333333333329E-2</v>
      </c>
      <c r="Y20" s="40"/>
      <c r="Z20" s="58">
        <v>1</v>
      </c>
      <c r="AA20" s="69">
        <f t="shared" si="7"/>
        <v>8.3333333333333329E-2</v>
      </c>
      <c r="AB20" s="40"/>
      <c r="AC20" s="58">
        <v>1</v>
      </c>
      <c r="AD20" s="69">
        <f t="shared" si="8"/>
        <v>8.3333333333333329E-2</v>
      </c>
      <c r="AE20" s="40"/>
      <c r="AF20" s="58">
        <v>1</v>
      </c>
      <c r="AG20" s="69">
        <f t="shared" si="9"/>
        <v>8.3333333333333329E-2</v>
      </c>
      <c r="AH20" s="40"/>
      <c r="AI20" s="58">
        <v>1</v>
      </c>
      <c r="AJ20" s="69">
        <f t="shared" si="10"/>
        <v>8.3333333333333329E-2</v>
      </c>
      <c r="AK20" s="40"/>
      <c r="AL20" s="58">
        <v>1</v>
      </c>
      <c r="AM20" s="69">
        <f t="shared" si="11"/>
        <v>8.3333333333333329E-2</v>
      </c>
      <c r="AN20" s="40"/>
      <c r="AO20" s="40"/>
      <c r="AP20" s="64">
        <f t="shared" si="13"/>
        <v>12</v>
      </c>
      <c r="AQ20" s="66">
        <f t="shared" si="12"/>
        <v>8.3333333333333329E-2</v>
      </c>
      <c r="AR20" s="40"/>
      <c r="AS20" s="40"/>
      <c r="AT20" s="40"/>
      <c r="AU20" s="41"/>
      <c r="AV20" s="41"/>
      <c r="AW20" s="41"/>
      <c r="AX20" s="41"/>
      <c r="AY20" s="41"/>
      <c r="AZ20" s="41"/>
      <c r="BA20" s="41"/>
      <c r="BB20" s="41"/>
      <c r="BC20" s="41"/>
    </row>
    <row r="21" spans="2:55">
      <c r="B21" s="38">
        <v>7345</v>
      </c>
      <c r="C21" s="39" t="s">
        <v>52</v>
      </c>
      <c r="D21" s="2"/>
      <c r="E21" s="61">
        <v>1</v>
      </c>
      <c r="F21" s="69">
        <f t="shared" si="0"/>
        <v>8.3333333333333329E-2</v>
      </c>
      <c r="G21" s="2"/>
      <c r="H21" s="58">
        <v>1</v>
      </c>
      <c r="I21" s="69">
        <f t="shared" si="1"/>
        <v>8.3333333333333329E-2</v>
      </c>
      <c r="J21" s="40"/>
      <c r="K21" s="58">
        <v>1</v>
      </c>
      <c r="L21" s="69">
        <f t="shared" si="2"/>
        <v>8.3333333333333329E-2</v>
      </c>
      <c r="M21" s="40"/>
      <c r="N21" s="58">
        <v>1</v>
      </c>
      <c r="O21" s="69">
        <f t="shared" si="3"/>
        <v>8.3333333333333329E-2</v>
      </c>
      <c r="P21" s="40"/>
      <c r="Q21" s="58">
        <v>1</v>
      </c>
      <c r="R21" s="69">
        <f t="shared" si="4"/>
        <v>8.3333333333333329E-2</v>
      </c>
      <c r="S21" s="40"/>
      <c r="T21" s="58">
        <v>1</v>
      </c>
      <c r="U21" s="69">
        <f t="shared" si="5"/>
        <v>8.3333333333333329E-2</v>
      </c>
      <c r="V21" s="40"/>
      <c r="W21" s="58">
        <v>1</v>
      </c>
      <c r="X21" s="69">
        <f t="shared" si="6"/>
        <v>8.3333333333333329E-2</v>
      </c>
      <c r="Y21" s="40"/>
      <c r="Z21" s="58">
        <v>1</v>
      </c>
      <c r="AA21" s="69">
        <f t="shared" si="7"/>
        <v>8.3333333333333329E-2</v>
      </c>
      <c r="AB21" s="40"/>
      <c r="AC21" s="58">
        <v>1</v>
      </c>
      <c r="AD21" s="69">
        <f t="shared" si="8"/>
        <v>8.3333333333333329E-2</v>
      </c>
      <c r="AE21" s="40"/>
      <c r="AF21" s="58">
        <v>1</v>
      </c>
      <c r="AG21" s="69">
        <f t="shared" si="9"/>
        <v>8.3333333333333329E-2</v>
      </c>
      <c r="AH21" s="40"/>
      <c r="AI21" s="58">
        <v>1</v>
      </c>
      <c r="AJ21" s="69">
        <f t="shared" si="10"/>
        <v>8.3333333333333329E-2</v>
      </c>
      <c r="AK21" s="40"/>
      <c r="AL21" s="58">
        <v>1</v>
      </c>
      <c r="AM21" s="69">
        <f t="shared" si="11"/>
        <v>8.3333333333333329E-2</v>
      </c>
      <c r="AN21" s="40"/>
      <c r="AO21" s="40"/>
      <c r="AP21" s="64">
        <f t="shared" si="13"/>
        <v>12</v>
      </c>
      <c r="AQ21" s="66">
        <f t="shared" si="12"/>
        <v>8.3333333333333329E-2</v>
      </c>
      <c r="AR21" s="40"/>
      <c r="AS21" s="40"/>
      <c r="AT21" s="40"/>
      <c r="AU21" s="41"/>
      <c r="AV21" s="41"/>
      <c r="AW21" s="41"/>
      <c r="AX21" s="41"/>
      <c r="AY21" s="41"/>
      <c r="AZ21" s="41"/>
      <c r="BA21" s="41"/>
      <c r="BB21" s="41"/>
      <c r="BC21" s="41"/>
    </row>
    <row r="22" spans="2:55">
      <c r="B22" s="38">
        <v>7350</v>
      </c>
      <c r="C22" s="39" t="s">
        <v>53</v>
      </c>
      <c r="D22" s="2"/>
      <c r="E22" s="61">
        <v>1</v>
      </c>
      <c r="F22" s="69">
        <f t="shared" si="0"/>
        <v>8.3333333333333329E-2</v>
      </c>
      <c r="G22" s="2"/>
      <c r="H22" s="58">
        <v>1</v>
      </c>
      <c r="I22" s="69">
        <f t="shared" si="1"/>
        <v>8.3333333333333329E-2</v>
      </c>
      <c r="J22" s="40"/>
      <c r="K22" s="58">
        <v>1</v>
      </c>
      <c r="L22" s="69">
        <f t="shared" si="2"/>
        <v>8.3333333333333329E-2</v>
      </c>
      <c r="M22" s="40"/>
      <c r="N22" s="58">
        <v>1</v>
      </c>
      <c r="O22" s="69">
        <f t="shared" si="3"/>
        <v>8.3333333333333329E-2</v>
      </c>
      <c r="P22" s="40"/>
      <c r="Q22" s="58">
        <v>1</v>
      </c>
      <c r="R22" s="69">
        <f t="shared" si="4"/>
        <v>8.3333333333333329E-2</v>
      </c>
      <c r="S22" s="40"/>
      <c r="T22" s="58">
        <v>1</v>
      </c>
      <c r="U22" s="69">
        <f t="shared" si="5"/>
        <v>8.3333333333333329E-2</v>
      </c>
      <c r="V22" s="40"/>
      <c r="W22" s="58">
        <v>1</v>
      </c>
      <c r="X22" s="69">
        <f t="shared" si="6"/>
        <v>8.3333333333333329E-2</v>
      </c>
      <c r="Y22" s="40"/>
      <c r="Z22" s="58">
        <v>1</v>
      </c>
      <c r="AA22" s="69">
        <f t="shared" si="7"/>
        <v>8.3333333333333329E-2</v>
      </c>
      <c r="AB22" s="40"/>
      <c r="AC22" s="58">
        <v>1</v>
      </c>
      <c r="AD22" s="69">
        <f t="shared" si="8"/>
        <v>8.3333333333333329E-2</v>
      </c>
      <c r="AE22" s="40"/>
      <c r="AF22" s="58">
        <v>1</v>
      </c>
      <c r="AG22" s="69">
        <f t="shared" si="9"/>
        <v>8.3333333333333329E-2</v>
      </c>
      <c r="AH22" s="40"/>
      <c r="AI22" s="58">
        <v>1</v>
      </c>
      <c r="AJ22" s="69">
        <f t="shared" si="10"/>
        <v>8.3333333333333329E-2</v>
      </c>
      <c r="AK22" s="40"/>
      <c r="AL22" s="58">
        <v>1</v>
      </c>
      <c r="AM22" s="69">
        <f t="shared" si="11"/>
        <v>8.3333333333333329E-2</v>
      </c>
      <c r="AN22" s="40"/>
      <c r="AO22" s="40"/>
      <c r="AP22" s="64">
        <f t="shared" si="13"/>
        <v>12</v>
      </c>
      <c r="AQ22" s="66">
        <f t="shared" si="12"/>
        <v>8.3333333333333329E-2</v>
      </c>
      <c r="AR22" s="40"/>
      <c r="AS22" s="40"/>
      <c r="AT22" s="40"/>
      <c r="AU22" s="41"/>
      <c r="AV22" s="41"/>
      <c r="AW22" s="41"/>
      <c r="AX22" s="41"/>
      <c r="AY22" s="41"/>
      <c r="AZ22" s="41"/>
      <c r="BA22" s="41"/>
      <c r="BB22" s="41"/>
      <c r="BC22" s="41"/>
    </row>
    <row r="23" spans="2:55">
      <c r="B23" s="38">
        <v>7360</v>
      </c>
      <c r="C23" s="39" t="s">
        <v>54</v>
      </c>
      <c r="D23" s="2"/>
      <c r="E23" s="61">
        <v>1</v>
      </c>
      <c r="F23" s="69">
        <f t="shared" si="0"/>
        <v>8.3333333333333329E-2</v>
      </c>
      <c r="G23" s="2"/>
      <c r="H23" s="58">
        <v>1</v>
      </c>
      <c r="I23" s="69">
        <f t="shared" si="1"/>
        <v>8.3333333333333329E-2</v>
      </c>
      <c r="J23" s="40"/>
      <c r="K23" s="58">
        <v>1</v>
      </c>
      <c r="L23" s="69">
        <f t="shared" si="2"/>
        <v>8.3333333333333329E-2</v>
      </c>
      <c r="M23" s="40"/>
      <c r="N23" s="58">
        <v>1</v>
      </c>
      <c r="O23" s="69">
        <f t="shared" si="3"/>
        <v>8.3333333333333329E-2</v>
      </c>
      <c r="P23" s="40"/>
      <c r="Q23" s="58">
        <v>1</v>
      </c>
      <c r="R23" s="69">
        <f t="shared" si="4"/>
        <v>8.3333333333333329E-2</v>
      </c>
      <c r="S23" s="40"/>
      <c r="T23" s="58">
        <v>1</v>
      </c>
      <c r="U23" s="69">
        <f t="shared" si="5"/>
        <v>8.3333333333333329E-2</v>
      </c>
      <c r="V23" s="40"/>
      <c r="W23" s="58">
        <v>1</v>
      </c>
      <c r="X23" s="69">
        <f t="shared" si="6"/>
        <v>8.3333333333333329E-2</v>
      </c>
      <c r="Y23" s="40"/>
      <c r="Z23" s="58">
        <v>1</v>
      </c>
      <c r="AA23" s="69">
        <f t="shared" si="7"/>
        <v>8.3333333333333329E-2</v>
      </c>
      <c r="AB23" s="40"/>
      <c r="AC23" s="58">
        <v>1</v>
      </c>
      <c r="AD23" s="69">
        <f t="shared" si="8"/>
        <v>8.3333333333333329E-2</v>
      </c>
      <c r="AE23" s="40"/>
      <c r="AF23" s="58">
        <v>1</v>
      </c>
      <c r="AG23" s="69">
        <f t="shared" si="9"/>
        <v>8.3333333333333329E-2</v>
      </c>
      <c r="AH23" s="40"/>
      <c r="AI23" s="58">
        <v>1</v>
      </c>
      <c r="AJ23" s="69">
        <f t="shared" si="10"/>
        <v>8.3333333333333329E-2</v>
      </c>
      <c r="AK23" s="40"/>
      <c r="AL23" s="58">
        <v>1</v>
      </c>
      <c r="AM23" s="69">
        <f t="shared" si="11"/>
        <v>8.3333333333333329E-2</v>
      </c>
      <c r="AN23" s="40"/>
      <c r="AO23" s="40"/>
      <c r="AP23" s="64">
        <f t="shared" si="13"/>
        <v>12</v>
      </c>
      <c r="AQ23" s="66">
        <f t="shared" si="12"/>
        <v>8.3333333333333329E-2</v>
      </c>
      <c r="AR23" s="40"/>
      <c r="AS23" s="40"/>
      <c r="AT23" s="40"/>
      <c r="AU23" s="41"/>
      <c r="AV23" s="41"/>
      <c r="AW23" s="41"/>
      <c r="AX23" s="41"/>
      <c r="AY23" s="41"/>
      <c r="AZ23" s="41"/>
      <c r="BA23" s="41"/>
      <c r="BB23" s="41"/>
      <c r="BC23" s="41"/>
    </row>
    <row r="24" spans="2:55">
      <c r="B24" s="38">
        <v>7399</v>
      </c>
      <c r="C24" s="39" t="s">
        <v>55</v>
      </c>
      <c r="D24" s="2"/>
      <c r="E24" s="61">
        <v>1</v>
      </c>
      <c r="F24" s="69">
        <f t="shared" si="0"/>
        <v>8.3333333333333329E-2</v>
      </c>
      <c r="G24" s="2"/>
      <c r="H24" s="58">
        <v>1</v>
      </c>
      <c r="I24" s="69">
        <f t="shared" si="1"/>
        <v>8.3333333333333329E-2</v>
      </c>
      <c r="J24" s="2"/>
      <c r="K24" s="58">
        <v>1</v>
      </c>
      <c r="L24" s="69">
        <f t="shared" si="2"/>
        <v>8.3333333333333329E-2</v>
      </c>
      <c r="M24" s="2"/>
      <c r="N24" s="58">
        <v>1</v>
      </c>
      <c r="O24" s="69">
        <f t="shared" si="3"/>
        <v>8.3333333333333329E-2</v>
      </c>
      <c r="P24" s="2"/>
      <c r="Q24" s="58">
        <v>1</v>
      </c>
      <c r="R24" s="69">
        <f t="shared" si="4"/>
        <v>8.3333333333333329E-2</v>
      </c>
      <c r="S24" s="2"/>
      <c r="T24" s="58">
        <v>1</v>
      </c>
      <c r="U24" s="69">
        <f t="shared" si="5"/>
        <v>8.3333333333333329E-2</v>
      </c>
      <c r="V24" s="2"/>
      <c r="W24" s="58">
        <v>1</v>
      </c>
      <c r="X24" s="69">
        <f t="shared" si="6"/>
        <v>8.3333333333333329E-2</v>
      </c>
      <c r="Y24" s="2"/>
      <c r="Z24" s="58">
        <v>1</v>
      </c>
      <c r="AA24" s="69">
        <f t="shared" si="7"/>
        <v>8.3333333333333329E-2</v>
      </c>
      <c r="AB24" s="2"/>
      <c r="AC24" s="58">
        <v>1</v>
      </c>
      <c r="AD24" s="69">
        <f t="shared" si="8"/>
        <v>8.3333333333333329E-2</v>
      </c>
      <c r="AE24" s="2"/>
      <c r="AF24" s="58">
        <v>1</v>
      </c>
      <c r="AG24" s="69">
        <f t="shared" si="9"/>
        <v>8.3333333333333329E-2</v>
      </c>
      <c r="AH24" s="2"/>
      <c r="AI24" s="58">
        <v>1</v>
      </c>
      <c r="AJ24" s="69">
        <f t="shared" si="10"/>
        <v>8.3333333333333329E-2</v>
      </c>
      <c r="AK24" s="2"/>
      <c r="AL24" s="58">
        <v>1</v>
      </c>
      <c r="AM24" s="69">
        <f t="shared" si="11"/>
        <v>8.3333333333333329E-2</v>
      </c>
      <c r="AN24" s="2"/>
      <c r="AO24" s="2"/>
      <c r="AP24" s="64">
        <f t="shared" si="13"/>
        <v>12</v>
      </c>
      <c r="AQ24" s="66">
        <f t="shared" si="12"/>
        <v>8.3333333333333329E-2</v>
      </c>
      <c r="AR24" s="2"/>
      <c r="AS24" s="2"/>
      <c r="AT24" s="2"/>
    </row>
    <row r="25" spans="2:55" ht="13" thickBot="1">
      <c r="B25" s="85" t="s">
        <v>0</v>
      </c>
      <c r="C25" s="86"/>
      <c r="D25" s="2"/>
      <c r="E25" s="87" t="s">
        <v>0</v>
      </c>
      <c r="F25" s="88" t="s">
        <v>0</v>
      </c>
      <c r="G25" s="2"/>
      <c r="H25" s="87" t="s">
        <v>0</v>
      </c>
      <c r="I25" s="88" t="s">
        <v>0</v>
      </c>
      <c r="J25" s="2"/>
      <c r="K25" s="87" t="s">
        <v>0</v>
      </c>
      <c r="L25" s="88" t="s">
        <v>0</v>
      </c>
      <c r="M25" s="2"/>
      <c r="N25" s="87" t="s">
        <v>0</v>
      </c>
      <c r="O25" s="88" t="s">
        <v>0</v>
      </c>
      <c r="P25" s="2"/>
      <c r="Q25" s="87" t="s">
        <v>0</v>
      </c>
      <c r="R25" s="88" t="s">
        <v>0</v>
      </c>
      <c r="S25" s="89"/>
      <c r="T25" s="87" t="s">
        <v>0</v>
      </c>
      <c r="U25" s="88" t="s">
        <v>0</v>
      </c>
      <c r="V25" s="2"/>
      <c r="W25" s="87" t="s">
        <v>0</v>
      </c>
      <c r="X25" s="88" t="s">
        <v>0</v>
      </c>
      <c r="Y25" s="2"/>
      <c r="Z25" s="87" t="s">
        <v>0</v>
      </c>
      <c r="AA25" s="88" t="s">
        <v>0</v>
      </c>
      <c r="AB25" s="2"/>
      <c r="AC25" s="87" t="s">
        <v>0</v>
      </c>
      <c r="AD25" s="88" t="s">
        <v>0</v>
      </c>
      <c r="AE25" s="2"/>
      <c r="AF25" s="87" t="s">
        <v>0</v>
      </c>
      <c r="AG25" s="88" t="str">
        <f>+AD25</f>
        <v xml:space="preserve"> </v>
      </c>
      <c r="AH25" s="2"/>
      <c r="AI25" s="87" t="s">
        <v>0</v>
      </c>
      <c r="AJ25" s="88" t="str">
        <f>+AG25</f>
        <v xml:space="preserve"> </v>
      </c>
      <c r="AK25" s="2"/>
      <c r="AL25" s="87" t="s">
        <v>0</v>
      </c>
      <c r="AM25" s="88" t="str">
        <f>+AJ25</f>
        <v xml:space="preserve"> </v>
      </c>
      <c r="AN25" s="2"/>
      <c r="AO25" s="2"/>
      <c r="AP25" s="64" t="s">
        <v>0</v>
      </c>
      <c r="AQ25" s="90" t="s">
        <v>0</v>
      </c>
      <c r="AR25" s="2"/>
      <c r="AS25" s="2"/>
      <c r="AT25" s="2"/>
    </row>
    <row r="26" spans="2:55" ht="14" thickTop="1" thickBot="1">
      <c r="B26" s="44">
        <v>7300</v>
      </c>
      <c r="C26" s="45" t="s">
        <v>56</v>
      </c>
      <c r="D26" s="46"/>
      <c r="E26" s="60">
        <f>SUM(E13:E24)</f>
        <v>12</v>
      </c>
      <c r="F26" s="47">
        <f>SUM(F13:F24)</f>
        <v>1</v>
      </c>
      <c r="G26" s="46"/>
      <c r="H26" s="60">
        <f>SUM(H13:H24)</f>
        <v>12</v>
      </c>
      <c r="I26" s="47">
        <f>SUM(I13:I24)</f>
        <v>1</v>
      </c>
      <c r="J26" s="46"/>
      <c r="K26" s="60">
        <f>SUM(K13:K24)</f>
        <v>12</v>
      </c>
      <c r="L26" s="47">
        <f>SUM(L13:L24)</f>
        <v>1</v>
      </c>
      <c r="M26" s="46"/>
      <c r="N26" s="60">
        <f>SUM(N13:N24)</f>
        <v>12</v>
      </c>
      <c r="O26" s="47">
        <f>SUM(O13:O24)</f>
        <v>1</v>
      </c>
      <c r="P26" s="46"/>
      <c r="Q26" s="60">
        <f>SUM(Q13:Q24)</f>
        <v>12</v>
      </c>
      <c r="R26" s="47">
        <f>SUM(R13:R24)</f>
        <v>1</v>
      </c>
      <c r="S26" s="46"/>
      <c r="T26" s="60">
        <f>SUM(T13:T24)</f>
        <v>12</v>
      </c>
      <c r="U26" s="47">
        <f>SUM(U13:U24)</f>
        <v>1</v>
      </c>
      <c r="V26" s="46"/>
      <c r="W26" s="60">
        <f>SUM(W13:W24)</f>
        <v>12</v>
      </c>
      <c r="X26" s="47">
        <f>SUM(X13:X24)</f>
        <v>1</v>
      </c>
      <c r="Y26" s="46"/>
      <c r="Z26" s="60">
        <f>SUM(Z13:Z24)</f>
        <v>12</v>
      </c>
      <c r="AA26" s="47">
        <f>SUM(AA13:AA24)</f>
        <v>1</v>
      </c>
      <c r="AB26" s="46"/>
      <c r="AC26" s="60">
        <f>SUM(AC13:AC24)</f>
        <v>12</v>
      </c>
      <c r="AD26" s="47">
        <f>SUM(AD13:AD24)</f>
        <v>1</v>
      </c>
      <c r="AE26" s="46"/>
      <c r="AF26" s="60">
        <f>SUM(AF13:AF24)</f>
        <v>12</v>
      </c>
      <c r="AG26" s="47">
        <f>SUM(AG13:AG24)</f>
        <v>1</v>
      </c>
      <c r="AH26" s="46"/>
      <c r="AI26" s="60">
        <f>SUM(AI13:AI24)</f>
        <v>12</v>
      </c>
      <c r="AJ26" s="47">
        <f>SUM(AJ13:AJ24)</f>
        <v>1</v>
      </c>
      <c r="AK26" s="46"/>
      <c r="AL26" s="60">
        <f>SUM(AL13:AL24)</f>
        <v>12</v>
      </c>
      <c r="AM26" s="47">
        <f>SUM(AM13:AM24)</f>
        <v>1</v>
      </c>
      <c r="AN26" s="46"/>
      <c r="AO26" s="46"/>
      <c r="AP26" s="60">
        <f>SUM(AP13:AP24)</f>
        <v>144</v>
      </c>
      <c r="AQ26" s="47">
        <f>SUM(AQ13:AQ24)</f>
        <v>1</v>
      </c>
      <c r="AR26" s="46"/>
      <c r="AS26" s="46"/>
      <c r="AT26" s="46"/>
      <c r="AU26" s="27"/>
    </row>
    <row r="27" spans="2:55" ht="13" thickTop="1">
      <c r="D27"/>
      <c r="G27"/>
      <c r="J27"/>
      <c r="L27" s="67"/>
      <c r="M27"/>
      <c r="O27" s="67"/>
      <c r="P27"/>
      <c r="R27" s="67"/>
      <c r="S27"/>
      <c r="U27" s="67"/>
      <c r="V27"/>
      <c r="X27" s="67"/>
      <c r="Y27"/>
      <c r="AA27" s="67"/>
      <c r="AB27"/>
      <c r="AD27" s="67"/>
      <c r="AE27"/>
      <c r="AG27" s="67"/>
      <c r="AH27"/>
      <c r="AJ27" s="67"/>
      <c r="AK27"/>
      <c r="AM27" s="67"/>
      <c r="AN27"/>
      <c r="AO27"/>
      <c r="AQ27" s="67"/>
      <c r="AR27"/>
    </row>
    <row r="28" spans="2:55">
      <c r="D28"/>
      <c r="G28"/>
      <c r="J28"/>
      <c r="M28"/>
      <c r="P28"/>
      <c r="R28" s="67"/>
      <c r="S28"/>
      <c r="U28" s="67"/>
      <c r="V28"/>
      <c r="X28" s="67"/>
      <c r="Y28"/>
      <c r="AB28"/>
      <c r="AD28" s="67"/>
      <c r="AE28"/>
      <c r="AG28" s="67"/>
      <c r="AH28"/>
      <c r="AJ28" s="67"/>
      <c r="AK28"/>
      <c r="AM28" s="67"/>
      <c r="AN28"/>
      <c r="AO28"/>
      <c r="AR28"/>
    </row>
    <row r="29" spans="2:55">
      <c r="D29"/>
      <c r="G29"/>
      <c r="J29"/>
      <c r="M29"/>
      <c r="P29"/>
      <c r="S29"/>
      <c r="U29" s="67"/>
      <c r="V29"/>
      <c r="Y29"/>
      <c r="AB29"/>
      <c r="AE29"/>
      <c r="AG29" s="67"/>
      <c r="AH29"/>
      <c r="AJ29" s="67"/>
      <c r="AK29"/>
      <c r="AM29" s="67"/>
      <c r="AN29"/>
      <c r="AO29"/>
      <c r="AR29"/>
    </row>
    <row r="30" spans="2:55">
      <c r="C30" t="s">
        <v>0</v>
      </c>
      <c r="D30"/>
      <c r="E30" t="s">
        <v>0</v>
      </c>
      <c r="G30" t="s">
        <v>0</v>
      </c>
      <c r="H30" t="s">
        <v>0</v>
      </c>
      <c r="J30"/>
      <c r="M30"/>
      <c r="P30"/>
      <c r="S30"/>
      <c r="U30" s="67"/>
      <c r="V30"/>
      <c r="Y30"/>
      <c r="AB30"/>
      <c r="AE30"/>
      <c r="AG30" s="67"/>
      <c r="AH30"/>
      <c r="AJ30" s="67"/>
      <c r="AK30"/>
      <c r="AM30" s="67"/>
      <c r="AN30"/>
      <c r="AO30"/>
      <c r="AR30"/>
    </row>
    <row r="31" spans="2:55">
      <c r="D31"/>
      <c r="G31"/>
      <c r="H31" t="s">
        <v>0</v>
      </c>
      <c r="J31"/>
      <c r="M31"/>
      <c r="P31"/>
      <c r="S31"/>
      <c r="V31"/>
      <c r="Y31"/>
      <c r="AB31"/>
      <c r="AE31"/>
      <c r="AG31" s="67"/>
      <c r="AH31"/>
      <c r="AJ31" s="67"/>
      <c r="AK31"/>
      <c r="AM31" s="67"/>
      <c r="AN31"/>
      <c r="AO31"/>
      <c r="AR31"/>
    </row>
    <row r="32" spans="2:55">
      <c r="D32"/>
      <c r="G32"/>
      <c r="H32" t="s">
        <v>0</v>
      </c>
      <c r="J32"/>
      <c r="M32"/>
      <c r="P32"/>
      <c r="S32"/>
      <c r="V32"/>
      <c r="Y32"/>
      <c r="AB32"/>
      <c r="AE32"/>
      <c r="AH32"/>
      <c r="AK32"/>
      <c r="AM32" s="67"/>
      <c r="AN32"/>
      <c r="AO32"/>
      <c r="AR32"/>
    </row>
    <row r="33" spans="2:69">
      <c r="D33"/>
      <c r="G33"/>
      <c r="H33" t="s">
        <v>0</v>
      </c>
      <c r="J33"/>
      <c r="M33"/>
      <c r="P33"/>
      <c r="S33"/>
      <c r="V33"/>
      <c r="Y33"/>
      <c r="AB33"/>
      <c r="AE33"/>
      <c r="AH33"/>
      <c r="AK33"/>
      <c r="AN33"/>
      <c r="AO33"/>
      <c r="AR33"/>
      <c r="BB33" s="7"/>
      <c r="BC33" s="7"/>
      <c r="BD33" s="7"/>
      <c r="BE33" s="7"/>
      <c r="BF33" s="7"/>
      <c r="BG33" s="7"/>
      <c r="BH33" s="7"/>
      <c r="BI33" s="7"/>
      <c r="BJ33" s="7"/>
      <c r="BK33" s="7"/>
      <c r="BL33" s="7"/>
      <c r="BM33" s="7"/>
      <c r="BN33" s="7"/>
      <c r="BO33" s="7"/>
      <c r="BP33" s="7"/>
      <c r="BQ33" s="7"/>
    </row>
    <row r="34" spans="2:69">
      <c r="D34"/>
      <c r="G34"/>
      <c r="H34" t="s">
        <v>0</v>
      </c>
      <c r="J34"/>
      <c r="M34"/>
      <c r="P34"/>
      <c r="S34"/>
      <c r="V34"/>
      <c r="Y34"/>
      <c r="AB34"/>
      <c r="AE34"/>
      <c r="AH34"/>
      <c r="AK34"/>
      <c r="AN34"/>
      <c r="AO34"/>
      <c r="AR34"/>
    </row>
    <row r="35" spans="2:69">
      <c r="D35"/>
      <c r="G35"/>
      <c r="H35" t="s">
        <v>0</v>
      </c>
      <c r="J35"/>
      <c r="M35"/>
      <c r="P35"/>
      <c r="S35"/>
      <c r="V35"/>
      <c r="Y35"/>
      <c r="AB35"/>
      <c r="AE35"/>
      <c r="AH35"/>
      <c r="AK35"/>
      <c r="AN35"/>
      <c r="AO35"/>
      <c r="AR35"/>
    </row>
    <row r="36" spans="2:69">
      <c r="D36"/>
      <c r="G36"/>
      <c r="J36"/>
      <c r="M36"/>
      <c r="P36"/>
      <c r="S36"/>
      <c r="V36"/>
      <c r="Y36"/>
      <c r="AB36"/>
      <c r="AE36"/>
      <c r="AH36"/>
      <c r="AK36"/>
      <c r="AN36"/>
      <c r="AO36"/>
      <c r="AR36"/>
    </row>
    <row r="37" spans="2:69">
      <c r="D37"/>
      <c r="G37"/>
      <c r="J37"/>
      <c r="M37"/>
      <c r="P37"/>
      <c r="S37"/>
      <c r="V37"/>
      <c r="Y37"/>
      <c r="AB37"/>
      <c r="AE37"/>
      <c r="AH37"/>
      <c r="AK37"/>
      <c r="AN37"/>
      <c r="AO37"/>
      <c r="AR37"/>
    </row>
    <row r="38" spans="2:69">
      <c r="D38"/>
      <c r="G38"/>
      <c r="J38"/>
      <c r="M38"/>
      <c r="P38"/>
      <c r="S38"/>
      <c r="V38"/>
      <c r="Y38"/>
      <c r="AB38"/>
      <c r="AE38"/>
      <c r="AH38"/>
      <c r="AK38"/>
      <c r="AN38"/>
      <c r="AO38"/>
      <c r="AR38"/>
    </row>
    <row r="39" spans="2:69">
      <c r="D39"/>
      <c r="G39"/>
      <c r="J39"/>
      <c r="M39"/>
      <c r="P39"/>
      <c r="S39"/>
      <c r="V39"/>
      <c r="Y39"/>
      <c r="AB39"/>
      <c r="AE39"/>
      <c r="AH39"/>
      <c r="AK39"/>
      <c r="AN39"/>
      <c r="AO39"/>
      <c r="AR39"/>
    </row>
    <row r="40" spans="2:69">
      <c r="D40"/>
      <c r="G40"/>
      <c r="J40"/>
      <c r="M40"/>
      <c r="P40"/>
      <c r="S40"/>
      <c r="V40"/>
      <c r="Y40"/>
      <c r="AB40"/>
      <c r="AE40"/>
      <c r="AH40"/>
      <c r="AK40"/>
      <c r="AN40"/>
      <c r="AO40"/>
      <c r="AR40"/>
    </row>
    <row r="41" spans="2:69">
      <c r="D41"/>
      <c r="G41"/>
      <c r="J41"/>
      <c r="M41"/>
      <c r="P41"/>
      <c r="S41"/>
      <c r="V41"/>
      <c r="Y41"/>
      <c r="AB41"/>
      <c r="AE41"/>
      <c r="AH41"/>
      <c r="AK41"/>
      <c r="AN41"/>
      <c r="AO41"/>
      <c r="AR41"/>
    </row>
    <row r="42" spans="2:69">
      <c r="D42"/>
      <c r="G42"/>
      <c r="J42"/>
      <c r="M42"/>
      <c r="P42"/>
      <c r="S42"/>
      <c r="V42"/>
      <c r="Y42"/>
      <c r="AB42"/>
      <c r="AE42"/>
      <c r="AH42"/>
      <c r="AK42"/>
      <c r="AN42"/>
      <c r="AO42"/>
      <c r="AR42"/>
    </row>
    <row r="43" spans="2:69">
      <c r="D43"/>
      <c r="G43"/>
      <c r="J43"/>
      <c r="M43"/>
      <c r="P43"/>
      <c r="S43"/>
      <c r="V43"/>
      <c r="Y43"/>
      <c r="AB43"/>
      <c r="AE43"/>
      <c r="AH43"/>
      <c r="AK43"/>
      <c r="AN43"/>
      <c r="AO43"/>
      <c r="AR43"/>
    </row>
    <row r="44" spans="2:69">
      <c r="D44"/>
      <c r="G44"/>
      <c r="J44"/>
      <c r="M44"/>
      <c r="P44"/>
      <c r="S44"/>
      <c r="V44"/>
      <c r="Y44"/>
      <c r="AB44"/>
      <c r="AE44"/>
      <c r="AH44"/>
      <c r="AK44"/>
      <c r="AN44"/>
      <c r="AO44"/>
      <c r="AR44"/>
    </row>
    <row r="45" spans="2:69">
      <c r="B45" s="48"/>
      <c r="C45" s="48"/>
      <c r="D45" s="2"/>
      <c r="E45" s="48"/>
      <c r="F45" s="48"/>
      <c r="G45" s="2"/>
      <c r="H45" s="49"/>
      <c r="I45" s="48"/>
      <c r="J45" s="2"/>
      <c r="K45" s="48"/>
      <c r="L45" s="48"/>
      <c r="M45" s="2"/>
      <c r="N45" s="48"/>
      <c r="O45" s="48"/>
      <c r="P45" s="2"/>
      <c r="Q45" s="48"/>
      <c r="R45" s="48"/>
      <c r="S45" s="2"/>
      <c r="T45" s="48"/>
      <c r="U45" s="48"/>
      <c r="V45" s="2"/>
      <c r="W45" s="48"/>
      <c r="X45" s="48"/>
      <c r="Y45" s="2"/>
      <c r="Z45" s="48"/>
      <c r="AA45" s="48"/>
      <c r="AB45" s="2"/>
      <c r="AC45" s="48"/>
      <c r="AD45" s="48"/>
      <c r="AE45" s="2"/>
      <c r="AF45" s="48"/>
      <c r="AG45" s="48"/>
      <c r="AH45" s="2"/>
      <c r="AI45" s="48"/>
      <c r="AJ45" s="48"/>
      <c r="AK45" s="2"/>
      <c r="AL45" s="48"/>
      <c r="AM45" s="48"/>
      <c r="AN45" s="2"/>
      <c r="AO45" s="2"/>
      <c r="AP45" s="48"/>
      <c r="AQ45" s="48"/>
      <c r="AR45" s="2"/>
      <c r="AS45" s="48"/>
      <c r="AT45" s="4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17</vt:i4>
      </vt:variant>
    </vt:vector>
  </HeadingPairs>
  <TitlesOfParts>
    <vt:vector size="17" baseType="lpstr">
      <vt:lpstr>Calendrier 2017</vt:lpstr>
      <vt:lpstr>État des Résultats</vt:lpstr>
      <vt:lpstr>Revenus Nourritures</vt:lpstr>
      <vt:lpstr>Revenus Boissons</vt:lpstr>
      <vt:lpstr>Autres revenus</vt:lpstr>
      <vt:lpstr>Coût des marchandises vendues </vt:lpstr>
      <vt:lpstr>Salaires</vt:lpstr>
      <vt:lpstr>Total des coûts d'exploitation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Réparations</vt:lpstr>
      <vt:lpstr>Frais financier</vt:lpstr>
      <vt:lpstr>Amortissement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2017-09-29T11:46:09Z</dcterms:created>
  <dcterms:modified xsi:type="dcterms:W3CDTF">2017-10-24T21:16:03Z</dcterms:modified>
</cp:coreProperties>
</file>