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2/Finance gaganante (430-853-ME)/Projet intégrateur/"/>
    </mc:Choice>
  </mc:AlternateContent>
  <xr:revisionPtr revIDLastSave="0" documentId="8_{DCCE01F0-EC50-104E-BBD1-6528D9751E25}" xr6:coauthVersionLast="47" xr6:coauthVersionMax="47" xr10:uidLastSave="{00000000-0000-0000-0000-000000000000}"/>
  <bookViews>
    <workbookView xWindow="1380" yWindow="500" windowWidth="49820" windowHeight="21940" activeTab="1" xr2:uid="{C9E6D259-BE3E-B64B-A299-46EBEF31DF44}"/>
  </bookViews>
  <sheets>
    <sheet name="Achalandage journalier" sheetId="1" r:id="rId1"/>
    <sheet name="% Occupation" sheetId="2" r:id="rId2"/>
  </sheets>
  <externalReferences>
    <externalReference r:id="rId3"/>
  </externalReferences>
  <definedNames>
    <definedName name="image1" localSheetId="1">#REF!</definedName>
    <definedName name="image1" localSheetId="0">#REF!</definedName>
    <definedName name="image1">#REF!</definedName>
    <definedName name="image2" localSheetId="1">#REF!</definedName>
    <definedName name="image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2" l="1"/>
  <c r="Q271" i="1"/>
  <c r="Q263" i="1"/>
  <c r="Q262" i="1"/>
  <c r="Q261" i="1"/>
  <c r="Q260" i="1"/>
  <c r="Q259" i="1"/>
  <c r="Q258" i="1"/>
  <c r="Q257" i="1"/>
  <c r="Q254" i="1"/>
  <c r="Q253" i="1"/>
  <c r="Q252" i="1"/>
  <c r="Q251" i="1"/>
  <c r="Q250" i="1"/>
  <c r="Q249" i="1"/>
  <c r="Q248" i="1"/>
  <c r="Q245" i="1"/>
  <c r="Q244" i="1"/>
  <c r="Q243" i="1"/>
  <c r="Q242" i="1"/>
  <c r="Q241" i="1"/>
  <c r="Q240" i="1"/>
  <c r="Q239" i="1"/>
  <c r="Q236" i="1"/>
  <c r="Q235" i="1"/>
  <c r="Q234" i="1"/>
  <c r="Q233" i="1"/>
  <c r="Q232" i="1"/>
  <c r="Q231" i="1"/>
  <c r="Q230" i="1"/>
  <c r="Q227" i="1"/>
  <c r="Q226" i="1"/>
  <c r="Q225" i="1"/>
  <c r="Q224" i="1"/>
  <c r="Q223" i="1"/>
  <c r="Q222" i="1"/>
  <c r="Q221" i="1"/>
  <c r="Q218" i="1"/>
  <c r="Q217" i="1"/>
  <c r="Q216" i="1"/>
  <c r="Q215" i="1"/>
  <c r="Q214" i="1"/>
  <c r="Q213" i="1"/>
  <c r="Q212" i="1"/>
  <c r="Q209" i="1"/>
  <c r="Q208" i="1"/>
  <c r="Q207" i="1"/>
  <c r="Q206" i="1"/>
  <c r="Q205" i="1"/>
  <c r="Q204" i="1"/>
  <c r="Q203" i="1"/>
  <c r="Q199" i="1"/>
  <c r="Q198" i="1"/>
  <c r="Q197" i="1"/>
  <c r="Q196" i="1"/>
  <c r="Q195" i="1"/>
  <c r="Q194" i="1"/>
  <c r="Q193" i="1"/>
  <c r="Q190" i="1"/>
  <c r="Q189" i="1"/>
  <c r="Q188" i="1"/>
  <c r="Q187" i="1"/>
  <c r="Q186" i="1"/>
  <c r="Q185" i="1"/>
  <c r="Q184" i="1"/>
  <c r="Q181" i="1"/>
  <c r="Q180" i="1"/>
  <c r="Q179" i="1"/>
  <c r="Q178" i="1"/>
  <c r="Q177" i="1"/>
  <c r="Q176" i="1"/>
  <c r="Q175" i="1"/>
  <c r="Q172" i="1"/>
  <c r="Q171" i="1"/>
  <c r="Q170" i="1"/>
  <c r="Q169" i="1"/>
  <c r="Q168" i="1"/>
  <c r="Q167" i="1"/>
  <c r="Q166" i="1"/>
  <c r="Q163" i="1"/>
  <c r="Q162" i="1"/>
  <c r="Q161" i="1"/>
  <c r="Q160" i="1"/>
  <c r="Q159" i="1"/>
  <c r="Q158" i="1"/>
  <c r="Q157" i="1"/>
  <c r="Q154" i="1"/>
  <c r="Q153" i="1"/>
  <c r="Q152" i="1"/>
  <c r="Q151" i="1"/>
  <c r="Q150" i="1"/>
  <c r="Q149" i="1"/>
  <c r="Q148" i="1"/>
  <c r="Q145" i="1"/>
  <c r="Q144" i="1"/>
  <c r="Q143" i="1"/>
  <c r="Q142" i="1"/>
  <c r="Q141" i="1"/>
  <c r="Q140" i="1"/>
  <c r="Q139" i="1"/>
  <c r="Q135" i="1"/>
  <c r="Q134" i="1"/>
  <c r="Q133" i="1"/>
  <c r="Q132" i="1"/>
  <c r="Q131" i="1"/>
  <c r="Q130" i="1"/>
  <c r="Q129" i="1"/>
  <c r="Q126" i="1"/>
  <c r="Q125" i="1"/>
  <c r="Q124" i="1"/>
  <c r="Q123" i="1"/>
  <c r="Q122" i="1"/>
  <c r="Q121" i="1"/>
  <c r="Q120" i="1"/>
  <c r="Q117" i="1"/>
  <c r="Q116" i="1"/>
  <c r="Q115" i="1"/>
  <c r="Q114" i="1"/>
  <c r="Q113" i="1"/>
  <c r="Q112" i="1"/>
  <c r="Q111" i="1"/>
  <c r="Q108" i="1"/>
  <c r="Q107" i="1"/>
  <c r="Q106" i="1"/>
  <c r="Q105" i="1"/>
  <c r="Q104" i="1"/>
  <c r="Q103" i="1"/>
  <c r="Q102" i="1"/>
  <c r="Q99" i="1"/>
  <c r="Q98" i="1"/>
  <c r="Q97" i="1"/>
  <c r="Q96" i="1"/>
  <c r="Q95" i="1"/>
  <c r="Q94" i="1"/>
  <c r="Q93" i="1"/>
  <c r="Q90" i="1"/>
  <c r="Q89" i="1"/>
  <c r="Q88" i="1"/>
  <c r="Q87" i="1"/>
  <c r="Q86" i="1"/>
  <c r="Q85" i="1"/>
  <c r="Q84" i="1"/>
  <c r="Q81" i="1"/>
  <c r="Q80" i="1"/>
  <c r="Q79" i="1"/>
  <c r="Q78" i="1"/>
  <c r="Q77" i="1"/>
  <c r="Q76" i="1"/>
  <c r="Q75" i="1"/>
  <c r="Q71" i="1"/>
  <c r="Q70" i="1"/>
  <c r="Q69" i="1"/>
  <c r="Q68" i="1"/>
  <c r="Q67" i="1"/>
  <c r="Q66" i="1"/>
  <c r="Q65" i="1"/>
  <c r="Q62" i="1"/>
  <c r="Q61" i="1"/>
  <c r="Q60" i="1"/>
  <c r="Q59" i="1"/>
  <c r="Q58" i="1"/>
  <c r="Q57" i="1"/>
  <c r="Q56" i="1"/>
  <c r="Q53" i="1"/>
  <c r="Q52" i="1"/>
  <c r="Q51" i="1"/>
  <c r="Q50" i="1"/>
  <c r="Q49" i="1"/>
  <c r="Q48" i="1"/>
  <c r="Q47" i="1"/>
  <c r="Q44" i="1"/>
  <c r="Q43" i="1"/>
  <c r="Q42" i="1"/>
  <c r="Q41" i="1"/>
  <c r="Q40" i="1"/>
  <c r="Q39" i="1"/>
  <c r="Q38" i="1"/>
  <c r="Q35" i="1"/>
  <c r="Q34" i="1"/>
  <c r="Q33" i="1"/>
  <c r="Q32" i="1"/>
  <c r="Q31" i="1"/>
  <c r="Q30" i="1"/>
  <c r="Q29" i="1"/>
  <c r="Q26" i="1"/>
  <c r="Q25" i="1"/>
  <c r="Q24" i="1"/>
  <c r="Q23" i="1"/>
  <c r="Q22" i="1"/>
  <c r="Q21" i="1"/>
  <c r="Q20" i="1"/>
  <c r="Q13" i="1"/>
  <c r="Q14" i="1"/>
  <c r="Q15" i="1"/>
  <c r="Q16" i="1"/>
  <c r="Q17" i="1"/>
  <c r="Q12" i="1"/>
  <c r="Q11" i="1"/>
  <c r="E12" i="2"/>
  <c r="F12" i="2"/>
  <c r="G12" i="2"/>
  <c r="H12" i="2"/>
  <c r="I12" i="2"/>
  <c r="J12" i="2"/>
  <c r="K12" i="2"/>
  <c r="L12" i="2"/>
  <c r="M12" i="2"/>
  <c r="N12" i="2"/>
  <c r="O12" i="2"/>
  <c r="P12" i="2"/>
  <c r="E13" i="2"/>
  <c r="F13" i="2"/>
  <c r="G13" i="2"/>
  <c r="H13" i="2"/>
  <c r="I13" i="2"/>
  <c r="J13" i="2"/>
  <c r="K13" i="2"/>
  <c r="L13" i="2"/>
  <c r="M13" i="2"/>
  <c r="N13" i="2"/>
  <c r="O13" i="2"/>
  <c r="P13" i="2"/>
  <c r="E14" i="2"/>
  <c r="F14" i="2"/>
  <c r="G14" i="2"/>
  <c r="H14" i="2"/>
  <c r="I14" i="2"/>
  <c r="J14" i="2"/>
  <c r="K14" i="2"/>
  <c r="L14" i="2"/>
  <c r="M14" i="2"/>
  <c r="N14" i="2"/>
  <c r="O14" i="2"/>
  <c r="P14" i="2"/>
  <c r="E15" i="2"/>
  <c r="F15" i="2"/>
  <c r="G15" i="2"/>
  <c r="H15" i="2"/>
  <c r="I15" i="2"/>
  <c r="J15" i="2"/>
  <c r="K15" i="2"/>
  <c r="L15" i="2"/>
  <c r="M15" i="2"/>
  <c r="N15" i="2"/>
  <c r="O15" i="2"/>
  <c r="P15" i="2"/>
  <c r="E16" i="2"/>
  <c r="F16" i="2"/>
  <c r="G16" i="2"/>
  <c r="H16" i="2"/>
  <c r="I16" i="2"/>
  <c r="J16" i="2"/>
  <c r="K16" i="2"/>
  <c r="L16" i="2"/>
  <c r="M16" i="2"/>
  <c r="N16" i="2"/>
  <c r="O16" i="2"/>
  <c r="P16" i="2"/>
  <c r="E17" i="2"/>
  <c r="F17" i="2"/>
  <c r="G17" i="2"/>
  <c r="H17" i="2"/>
  <c r="I17" i="2"/>
  <c r="J17" i="2"/>
  <c r="K17" i="2"/>
  <c r="L17" i="2"/>
  <c r="M17" i="2"/>
  <c r="N17" i="2"/>
  <c r="O17" i="2"/>
  <c r="P17" i="2"/>
  <c r="D12" i="2"/>
  <c r="D13" i="2"/>
  <c r="D14" i="2"/>
  <c r="D15" i="2"/>
  <c r="D16" i="2"/>
  <c r="D17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C13" i="2"/>
  <c r="C14" i="2"/>
  <c r="C15" i="2"/>
  <c r="C16" i="2"/>
  <c r="C17" i="2"/>
  <c r="C18" i="2"/>
  <c r="C12" i="2"/>
  <c r="C11" i="2"/>
  <c r="Q9" i="2"/>
  <c r="P8" i="2"/>
  <c r="O8" i="2"/>
  <c r="N8" i="2"/>
  <c r="M8" i="2"/>
  <c r="L8" i="2"/>
  <c r="K8" i="2"/>
  <c r="J8" i="2"/>
  <c r="I8" i="2"/>
  <c r="H8" i="2"/>
  <c r="G8" i="2"/>
  <c r="F8" i="2"/>
  <c r="E8" i="2"/>
  <c r="D7" i="2"/>
  <c r="E7" i="2" s="1"/>
  <c r="F7" i="2" s="1"/>
  <c r="P6" i="2"/>
  <c r="O6" i="2"/>
  <c r="N6" i="2"/>
  <c r="M6" i="2"/>
  <c r="L6" i="2"/>
  <c r="K6" i="2"/>
  <c r="J6" i="2"/>
  <c r="I6" i="2"/>
  <c r="H6" i="2"/>
  <c r="G6" i="2"/>
  <c r="F6" i="2"/>
  <c r="E6" i="2"/>
  <c r="D6" i="2"/>
  <c r="P5" i="2"/>
  <c r="O5" i="2"/>
  <c r="N5" i="2"/>
  <c r="M5" i="2"/>
  <c r="L5" i="2"/>
  <c r="K5" i="2"/>
  <c r="J5" i="2"/>
  <c r="I5" i="2"/>
  <c r="H5" i="2"/>
  <c r="G5" i="2"/>
  <c r="F5" i="2"/>
  <c r="E5" i="2"/>
  <c r="D5" i="2"/>
  <c r="G9" i="2"/>
  <c r="F9" i="2"/>
  <c r="P9" i="2"/>
  <c r="O9" i="2"/>
  <c r="N9" i="2"/>
  <c r="M9" i="2"/>
  <c r="L9" i="2"/>
  <c r="K9" i="2"/>
  <c r="J9" i="2"/>
  <c r="I9" i="2"/>
  <c r="H9" i="2"/>
  <c r="E9" i="2"/>
  <c r="D9" i="2"/>
  <c r="C128" i="1"/>
  <c r="C192" i="1" s="1"/>
  <c r="C256" i="1" s="1"/>
  <c r="C119" i="1"/>
  <c r="C183" i="1" s="1"/>
  <c r="C247" i="1" s="1"/>
  <c r="C110" i="1"/>
  <c r="C174" i="1" s="1"/>
  <c r="C101" i="1"/>
  <c r="C165" i="1" s="1"/>
  <c r="C229" i="1" s="1"/>
  <c r="C92" i="1"/>
  <c r="C156" i="1" s="1"/>
  <c r="C220" i="1" s="1"/>
  <c r="C83" i="1"/>
  <c r="C147" i="1" s="1"/>
  <c r="C211" i="1" s="1"/>
  <c r="C74" i="1"/>
  <c r="C138" i="1" s="1"/>
  <c r="C202" i="1" s="1"/>
  <c r="E7" i="1"/>
  <c r="F7" i="1" s="1"/>
  <c r="G7" i="1" s="1"/>
  <c r="E8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Q264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Q255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Q246" i="1" s="1"/>
  <c r="C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Q237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Q228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Q219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210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Q200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Q191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Q182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Q173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Q164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Q155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Q146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Q136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Q127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Q118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Q109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Q100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Q91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Q82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Q63" i="1" s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Q45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Q36" i="1" s="1"/>
  <c r="C36" i="1"/>
  <c r="C45" i="1" s="1"/>
  <c r="C54" i="1" s="1"/>
  <c r="C63" i="1" s="1"/>
  <c r="C72" i="1" s="1"/>
  <c r="C82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Q27" i="1" s="1"/>
  <c r="C27" i="1"/>
  <c r="C26" i="1"/>
  <c r="C35" i="1" s="1"/>
  <c r="C44" i="1" s="1"/>
  <c r="C53" i="1" s="1"/>
  <c r="C62" i="1" s="1"/>
  <c r="C71" i="1" s="1"/>
  <c r="C81" i="1" s="1"/>
  <c r="C90" i="1" s="1"/>
  <c r="C99" i="1" s="1"/>
  <c r="C108" i="1" s="1"/>
  <c r="C117" i="1" s="1"/>
  <c r="C126" i="1" s="1"/>
  <c r="C135" i="1" s="1"/>
  <c r="C145" i="1" s="1"/>
  <c r="C154" i="1" s="1"/>
  <c r="C163" i="1" s="1"/>
  <c r="C172" i="1" s="1"/>
  <c r="C181" i="1" s="1"/>
  <c r="C190" i="1" s="1"/>
  <c r="C199" i="1" s="1"/>
  <c r="C209" i="1" s="1"/>
  <c r="C218" i="1" s="1"/>
  <c r="C227" i="1" s="1"/>
  <c r="C236" i="1" s="1"/>
  <c r="C245" i="1" s="1"/>
  <c r="C254" i="1" s="1"/>
  <c r="C263" i="1" s="1"/>
  <c r="C25" i="1"/>
  <c r="C34" i="1" s="1"/>
  <c r="C43" i="1" s="1"/>
  <c r="C52" i="1" s="1"/>
  <c r="C61" i="1" s="1"/>
  <c r="C70" i="1" s="1"/>
  <c r="C80" i="1" s="1"/>
  <c r="C89" i="1" s="1"/>
  <c r="C98" i="1" s="1"/>
  <c r="C107" i="1" s="1"/>
  <c r="C116" i="1" s="1"/>
  <c r="C125" i="1" s="1"/>
  <c r="C134" i="1" s="1"/>
  <c r="C144" i="1" s="1"/>
  <c r="C153" i="1" s="1"/>
  <c r="C162" i="1" s="1"/>
  <c r="C171" i="1" s="1"/>
  <c r="C180" i="1" s="1"/>
  <c r="C189" i="1" s="1"/>
  <c r="C198" i="1" s="1"/>
  <c r="C208" i="1" s="1"/>
  <c r="C217" i="1" s="1"/>
  <c r="C226" i="1" s="1"/>
  <c r="C235" i="1" s="1"/>
  <c r="C24" i="1"/>
  <c r="C33" i="1" s="1"/>
  <c r="C42" i="1" s="1"/>
  <c r="C51" i="1" s="1"/>
  <c r="C60" i="1" s="1"/>
  <c r="C69" i="1" s="1"/>
  <c r="C79" i="1" s="1"/>
  <c r="C88" i="1" s="1"/>
  <c r="C97" i="1" s="1"/>
  <c r="C106" i="1" s="1"/>
  <c r="C115" i="1" s="1"/>
  <c r="C124" i="1" s="1"/>
  <c r="C133" i="1" s="1"/>
  <c r="C143" i="1" s="1"/>
  <c r="C152" i="1" s="1"/>
  <c r="C161" i="1" s="1"/>
  <c r="C170" i="1" s="1"/>
  <c r="C179" i="1" s="1"/>
  <c r="C188" i="1" s="1"/>
  <c r="C197" i="1" s="1"/>
  <c r="C207" i="1" s="1"/>
  <c r="C216" i="1" s="1"/>
  <c r="C225" i="1" s="1"/>
  <c r="C234" i="1" s="1"/>
  <c r="C243" i="1" s="1"/>
  <c r="C252" i="1" s="1"/>
  <c r="C261" i="1" s="1"/>
  <c r="C23" i="1"/>
  <c r="C32" i="1" s="1"/>
  <c r="C41" i="1" s="1"/>
  <c r="C50" i="1" s="1"/>
  <c r="C59" i="1" s="1"/>
  <c r="C68" i="1" s="1"/>
  <c r="C78" i="1" s="1"/>
  <c r="C87" i="1" s="1"/>
  <c r="C96" i="1" s="1"/>
  <c r="C105" i="1" s="1"/>
  <c r="C114" i="1" s="1"/>
  <c r="C123" i="1" s="1"/>
  <c r="C132" i="1" s="1"/>
  <c r="C142" i="1" s="1"/>
  <c r="C151" i="1" s="1"/>
  <c r="C160" i="1" s="1"/>
  <c r="C169" i="1" s="1"/>
  <c r="C178" i="1" s="1"/>
  <c r="C187" i="1" s="1"/>
  <c r="C196" i="1" s="1"/>
  <c r="C206" i="1" s="1"/>
  <c r="C215" i="1" s="1"/>
  <c r="C224" i="1" s="1"/>
  <c r="C233" i="1" s="1"/>
  <c r="C242" i="1" s="1"/>
  <c r="C251" i="1" s="1"/>
  <c r="C260" i="1" s="1"/>
  <c r="C22" i="1"/>
  <c r="C31" i="1" s="1"/>
  <c r="C40" i="1" s="1"/>
  <c r="C49" i="1" s="1"/>
  <c r="C58" i="1" s="1"/>
  <c r="C67" i="1" s="1"/>
  <c r="C77" i="1" s="1"/>
  <c r="C86" i="1" s="1"/>
  <c r="C95" i="1" s="1"/>
  <c r="C104" i="1" s="1"/>
  <c r="C113" i="1" s="1"/>
  <c r="C21" i="1"/>
  <c r="C30" i="1" s="1"/>
  <c r="C39" i="1" s="1"/>
  <c r="C48" i="1" s="1"/>
  <c r="C57" i="1" s="1"/>
  <c r="C66" i="1" s="1"/>
  <c r="C76" i="1" s="1"/>
  <c r="C85" i="1" s="1"/>
  <c r="C94" i="1" s="1"/>
  <c r="C103" i="1" s="1"/>
  <c r="C112" i="1" s="1"/>
  <c r="C121" i="1" s="1"/>
  <c r="C130" i="1" s="1"/>
  <c r="C140" i="1" s="1"/>
  <c r="C149" i="1" s="1"/>
  <c r="C158" i="1" s="1"/>
  <c r="C167" i="1" s="1"/>
  <c r="C176" i="1" s="1"/>
  <c r="C185" i="1" s="1"/>
  <c r="C194" i="1" s="1"/>
  <c r="C204" i="1" s="1"/>
  <c r="C213" i="1" s="1"/>
  <c r="C222" i="1" s="1"/>
  <c r="C231" i="1" s="1"/>
  <c r="C240" i="1" s="1"/>
  <c r="C249" i="1" s="1"/>
  <c r="C258" i="1" s="1"/>
  <c r="C20" i="1"/>
  <c r="C29" i="1" s="1"/>
  <c r="C38" i="1" s="1"/>
  <c r="C47" i="1" s="1"/>
  <c r="C56" i="1" s="1"/>
  <c r="C65" i="1" s="1"/>
  <c r="C75" i="1" s="1"/>
  <c r="C84" i="1" s="1"/>
  <c r="C93" i="1" s="1"/>
  <c r="C102" i="1" s="1"/>
  <c r="C111" i="1" s="1"/>
  <c r="C120" i="1" s="1"/>
  <c r="C129" i="1" s="1"/>
  <c r="C139" i="1" s="1"/>
  <c r="C148" i="1" s="1"/>
  <c r="C157" i="1" s="1"/>
  <c r="C166" i="1" s="1"/>
  <c r="C175" i="1" s="1"/>
  <c r="C184" i="1" s="1"/>
  <c r="C193" i="1" s="1"/>
  <c r="C203" i="1" s="1"/>
  <c r="C212" i="1" s="1"/>
  <c r="C221" i="1" s="1"/>
  <c r="C230" i="1" s="1"/>
  <c r="C239" i="1" s="1"/>
  <c r="C248" i="1" s="1"/>
  <c r="C257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E18" i="2" l="1"/>
  <c r="F18" i="2"/>
  <c r="G18" i="2"/>
  <c r="H18" i="2"/>
  <c r="Q13" i="2"/>
  <c r="M18" i="2"/>
  <c r="J18" i="2"/>
  <c r="Q16" i="2"/>
  <c r="D18" i="2"/>
  <c r="I18" i="2"/>
  <c r="Q12" i="2"/>
  <c r="P18" i="2"/>
  <c r="Q17" i="2"/>
  <c r="O18" i="2"/>
  <c r="Q14" i="2"/>
  <c r="L18" i="2"/>
  <c r="K18" i="2"/>
  <c r="N18" i="2"/>
  <c r="Q15" i="2"/>
  <c r="Q11" i="2"/>
  <c r="G7" i="2"/>
  <c r="D21" i="2"/>
  <c r="Q8" i="2"/>
  <c r="H7" i="1"/>
  <c r="C122" i="1"/>
  <c r="C131" i="1" s="1"/>
  <c r="C244" i="1"/>
  <c r="C253" i="1" s="1"/>
  <c r="C262" i="1" s="1"/>
  <c r="D267" i="1"/>
  <c r="D19" i="2" s="1"/>
  <c r="D23" i="2" s="1"/>
  <c r="K267" i="1"/>
  <c r="K19" i="2" s="1"/>
  <c r="J267" i="1"/>
  <c r="I267" i="1"/>
  <c r="M267" i="1"/>
  <c r="F267" i="1"/>
  <c r="F270" i="1" s="1"/>
  <c r="N267" i="1"/>
  <c r="N19" i="2" s="1"/>
  <c r="P267" i="1"/>
  <c r="P19" i="2" s="1"/>
  <c r="G267" i="1"/>
  <c r="G19" i="2" s="1"/>
  <c r="L267" i="1"/>
  <c r="L19" i="2" s="1"/>
  <c r="E267" i="1"/>
  <c r="E19" i="2" s="1"/>
  <c r="E23" i="2" s="1"/>
  <c r="O267" i="1"/>
  <c r="O19" i="2" s="1"/>
  <c r="H267" i="1"/>
  <c r="H19" i="2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C100" i="1"/>
  <c r="C109" i="1" s="1"/>
  <c r="C118" i="1" s="1"/>
  <c r="C127" i="1" s="1"/>
  <c r="C136" i="1" s="1"/>
  <c r="C146" i="1" s="1"/>
  <c r="C91" i="1"/>
  <c r="E268" i="1" l="1"/>
  <c r="Q8" i="1"/>
  <c r="E21" i="2"/>
  <c r="G21" i="2"/>
  <c r="J268" i="1"/>
  <c r="J19" i="2"/>
  <c r="I268" i="1"/>
  <c r="I19" i="2"/>
  <c r="H271" i="1"/>
  <c r="E270" i="1"/>
  <c r="E271" i="1"/>
  <c r="F268" i="1"/>
  <c r="F19" i="2"/>
  <c r="G271" i="1"/>
  <c r="G270" i="1"/>
  <c r="M268" i="1"/>
  <c r="M19" i="2"/>
  <c r="F271" i="1"/>
  <c r="G23" i="2"/>
  <c r="H7" i="2"/>
  <c r="D271" i="1"/>
  <c r="D270" i="1"/>
  <c r="I7" i="1"/>
  <c r="I271" i="1" s="1"/>
  <c r="H270" i="1"/>
  <c r="C141" i="1"/>
  <c r="C150" i="1" s="1"/>
  <c r="C159" i="1" s="1"/>
  <c r="C168" i="1" s="1"/>
  <c r="C177" i="1" s="1"/>
  <c r="C186" i="1" s="1"/>
  <c r="C195" i="1" s="1"/>
  <c r="C205" i="1" s="1"/>
  <c r="C214" i="1" s="1"/>
  <c r="C223" i="1" s="1"/>
  <c r="C232" i="1" s="1"/>
  <c r="C241" i="1" s="1"/>
  <c r="C250" i="1" s="1"/>
  <c r="C259" i="1" s="1"/>
  <c r="H268" i="1"/>
  <c r="O268" i="1"/>
  <c r="L268" i="1"/>
  <c r="P268" i="1"/>
  <c r="N268" i="1"/>
  <c r="G268" i="1"/>
  <c r="K268" i="1"/>
  <c r="Q267" i="1"/>
  <c r="D268" i="1"/>
  <c r="C164" i="1"/>
  <c r="C155" i="1"/>
  <c r="Q19" i="2" l="1"/>
  <c r="O10" i="2" s="1"/>
  <c r="Q268" i="1"/>
  <c r="F23" i="2"/>
  <c r="F21" i="2"/>
  <c r="L10" i="2"/>
  <c r="J10" i="2"/>
  <c r="P10" i="2"/>
  <c r="G10" i="2"/>
  <c r="D10" i="2"/>
  <c r="H10" i="2"/>
  <c r="I10" i="2"/>
  <c r="M10" i="2"/>
  <c r="N10" i="2"/>
  <c r="E10" i="2"/>
  <c r="F10" i="2"/>
  <c r="K10" i="2"/>
  <c r="I7" i="2"/>
  <c r="H23" i="2"/>
  <c r="H21" i="2"/>
  <c r="S260" i="1"/>
  <c r="S244" i="1"/>
  <c r="S230" i="1"/>
  <c r="S214" i="1"/>
  <c r="S197" i="1"/>
  <c r="S181" i="1"/>
  <c r="S167" i="1"/>
  <c r="S151" i="1"/>
  <c r="S134" i="1"/>
  <c r="S120" i="1"/>
  <c r="S104" i="1"/>
  <c r="S88" i="1"/>
  <c r="S71" i="1"/>
  <c r="S57" i="1"/>
  <c r="S41" i="1"/>
  <c r="S25" i="1"/>
  <c r="S11" i="1"/>
  <c r="S68" i="1"/>
  <c r="S259" i="1"/>
  <c r="S243" i="1"/>
  <c r="S227" i="1"/>
  <c r="S213" i="1"/>
  <c r="S196" i="1"/>
  <c r="S180" i="1"/>
  <c r="S166" i="1"/>
  <c r="S150" i="1"/>
  <c r="S133" i="1"/>
  <c r="S117" i="1"/>
  <c r="S103" i="1"/>
  <c r="S87" i="1"/>
  <c r="S70" i="1"/>
  <c r="S56" i="1"/>
  <c r="S40" i="1"/>
  <c r="S24" i="1"/>
  <c r="S258" i="1"/>
  <c r="S242" i="1"/>
  <c r="S226" i="1"/>
  <c r="S212" i="1"/>
  <c r="S195" i="1"/>
  <c r="S179" i="1"/>
  <c r="S163" i="1"/>
  <c r="S149" i="1"/>
  <c r="S132" i="1"/>
  <c r="S116" i="1"/>
  <c r="S102" i="1"/>
  <c r="S86" i="1"/>
  <c r="S69" i="1"/>
  <c r="S53" i="1"/>
  <c r="S39" i="1"/>
  <c r="S23" i="1"/>
  <c r="S85" i="1"/>
  <c r="S257" i="1"/>
  <c r="S241" i="1"/>
  <c r="S225" i="1"/>
  <c r="S209" i="1"/>
  <c r="S194" i="1"/>
  <c r="S178" i="1"/>
  <c r="S162" i="1"/>
  <c r="S148" i="1"/>
  <c r="S131" i="1"/>
  <c r="S115" i="1"/>
  <c r="S99" i="1"/>
  <c r="S52" i="1"/>
  <c r="S38" i="1"/>
  <c r="S22" i="1"/>
  <c r="S254" i="1"/>
  <c r="S240" i="1"/>
  <c r="S224" i="1"/>
  <c r="S208" i="1"/>
  <c r="S193" i="1"/>
  <c r="S177" i="1"/>
  <c r="S161" i="1"/>
  <c r="S145" i="1"/>
  <c r="S130" i="1"/>
  <c r="S114" i="1"/>
  <c r="S98" i="1"/>
  <c r="S84" i="1"/>
  <c r="S67" i="1"/>
  <c r="S51" i="1"/>
  <c r="S35" i="1"/>
  <c r="S21" i="1"/>
  <c r="S253" i="1"/>
  <c r="S239" i="1"/>
  <c r="S223" i="1"/>
  <c r="S207" i="1"/>
  <c r="S190" i="1"/>
  <c r="S176" i="1"/>
  <c r="S160" i="1"/>
  <c r="S144" i="1"/>
  <c r="S129" i="1"/>
  <c r="S113" i="1"/>
  <c r="S97" i="1"/>
  <c r="S81" i="1"/>
  <c r="S66" i="1"/>
  <c r="S50" i="1"/>
  <c r="S34" i="1"/>
  <c r="S20" i="1"/>
  <c r="S252" i="1"/>
  <c r="S236" i="1"/>
  <c r="S222" i="1"/>
  <c r="S206" i="1"/>
  <c r="S189" i="1"/>
  <c r="S175" i="1"/>
  <c r="S159" i="1"/>
  <c r="S143" i="1"/>
  <c r="S126" i="1"/>
  <c r="S112" i="1"/>
  <c r="S96" i="1"/>
  <c r="S80" i="1"/>
  <c r="S65" i="1"/>
  <c r="S49" i="1"/>
  <c r="S33" i="1"/>
  <c r="S12" i="1"/>
  <c r="S251" i="1"/>
  <c r="S235" i="1"/>
  <c r="S221" i="1"/>
  <c r="S205" i="1"/>
  <c r="S188" i="1"/>
  <c r="S172" i="1"/>
  <c r="S158" i="1"/>
  <c r="S142" i="1"/>
  <c r="S125" i="1"/>
  <c r="S111" i="1"/>
  <c r="S95" i="1"/>
  <c r="S79" i="1"/>
  <c r="S62" i="1"/>
  <c r="S48" i="1"/>
  <c r="S32" i="1"/>
  <c r="S13" i="1"/>
  <c r="S250" i="1"/>
  <c r="S234" i="1"/>
  <c r="S218" i="1"/>
  <c r="S204" i="1"/>
  <c r="S187" i="1"/>
  <c r="S171" i="1"/>
  <c r="S157" i="1"/>
  <c r="S141" i="1"/>
  <c r="S124" i="1"/>
  <c r="S108" i="1"/>
  <c r="S94" i="1"/>
  <c r="S78" i="1"/>
  <c r="S61" i="1"/>
  <c r="S47" i="1"/>
  <c r="S31" i="1"/>
  <c r="S14" i="1"/>
  <c r="S263" i="1"/>
  <c r="S249" i="1"/>
  <c r="S233" i="1"/>
  <c r="S217" i="1"/>
  <c r="S203" i="1"/>
  <c r="S186" i="1"/>
  <c r="S170" i="1"/>
  <c r="S154" i="1"/>
  <c r="S140" i="1"/>
  <c r="S123" i="1"/>
  <c r="S107" i="1"/>
  <c r="S93" i="1"/>
  <c r="S77" i="1"/>
  <c r="S60" i="1"/>
  <c r="S44" i="1"/>
  <c r="S30" i="1"/>
  <c r="S15" i="1"/>
  <c r="S262" i="1"/>
  <c r="S248" i="1"/>
  <c r="S232" i="1"/>
  <c r="S216" i="1"/>
  <c r="S199" i="1"/>
  <c r="S185" i="1"/>
  <c r="S169" i="1"/>
  <c r="S153" i="1"/>
  <c r="S139" i="1"/>
  <c r="S122" i="1"/>
  <c r="S106" i="1"/>
  <c r="S90" i="1"/>
  <c r="S76" i="1"/>
  <c r="S59" i="1"/>
  <c r="S43" i="1"/>
  <c r="S29" i="1"/>
  <c r="S16" i="1"/>
  <c r="S261" i="1"/>
  <c r="S245" i="1"/>
  <c r="S231" i="1"/>
  <c r="S215" i="1"/>
  <c r="S198" i="1"/>
  <c r="S184" i="1"/>
  <c r="S168" i="1"/>
  <c r="S152" i="1"/>
  <c r="S135" i="1"/>
  <c r="S121" i="1"/>
  <c r="S105" i="1"/>
  <c r="S89" i="1"/>
  <c r="S75" i="1"/>
  <c r="S58" i="1"/>
  <c r="S42" i="1"/>
  <c r="S26" i="1"/>
  <c r="S17" i="1"/>
  <c r="J7" i="1"/>
  <c r="J271" i="1" s="1"/>
  <c r="I270" i="1"/>
  <c r="C173" i="1"/>
  <c r="C191" i="1" s="1"/>
  <c r="T36" i="1" l="1"/>
  <c r="T200" i="1"/>
  <c r="Q10" i="2"/>
  <c r="T228" i="1"/>
  <c r="J7" i="2"/>
  <c r="I23" i="2"/>
  <c r="I21" i="2"/>
  <c r="T155" i="1"/>
  <c r="T127" i="1"/>
  <c r="T255" i="1"/>
  <c r="T182" i="1"/>
  <c r="T210" i="1"/>
  <c r="T91" i="1"/>
  <c r="S265" i="1"/>
  <c r="T18" i="1"/>
  <c r="T63" i="1"/>
  <c r="T164" i="1"/>
  <c r="T264" i="1"/>
  <c r="T27" i="1"/>
  <c r="T237" i="1"/>
  <c r="T100" i="1"/>
  <c r="T219" i="1"/>
  <c r="T109" i="1"/>
  <c r="T136" i="1"/>
  <c r="T45" i="1"/>
  <c r="T82" i="1"/>
  <c r="T173" i="1"/>
  <c r="T191" i="1"/>
  <c r="T146" i="1"/>
  <c r="T118" i="1"/>
  <c r="T72" i="1"/>
  <c r="T54" i="1"/>
  <c r="T246" i="1"/>
  <c r="K7" i="1"/>
  <c r="K271" i="1" s="1"/>
  <c r="J270" i="1"/>
  <c r="C182" i="1"/>
  <c r="C200" i="1" s="1"/>
  <c r="C210" i="1" s="1"/>
  <c r="K7" i="2" l="1"/>
  <c r="J23" i="2"/>
  <c r="J21" i="2"/>
  <c r="T265" i="1"/>
  <c r="L7" i="1"/>
  <c r="L271" i="1" s="1"/>
  <c r="K270" i="1"/>
  <c r="C219" i="1"/>
  <c r="C228" i="1"/>
  <c r="C237" i="1" s="1"/>
  <c r="C246" i="1" s="1"/>
  <c r="C255" i="1" s="1"/>
  <c r="C264" i="1" s="1"/>
  <c r="L7" i="2" l="1"/>
  <c r="K21" i="2"/>
  <c r="K23" i="2"/>
  <c r="M7" i="1"/>
  <c r="M271" i="1" s="1"/>
  <c r="L270" i="1"/>
  <c r="M7" i="2" l="1"/>
  <c r="L23" i="2"/>
  <c r="L21" i="2"/>
  <c r="N7" i="1"/>
  <c r="N271" i="1" s="1"/>
  <c r="M270" i="1"/>
  <c r="N7" i="2" l="1"/>
  <c r="M21" i="2"/>
  <c r="M23" i="2"/>
  <c r="O7" i="1"/>
  <c r="O271" i="1" s="1"/>
  <c r="N270" i="1"/>
  <c r="O7" i="2" l="1"/>
  <c r="N21" i="2"/>
  <c r="N23" i="2"/>
  <c r="P7" i="1"/>
  <c r="Q7" i="1" s="1"/>
  <c r="Q270" i="1" s="1"/>
  <c r="O270" i="1"/>
  <c r="Q7" i="2" l="1"/>
  <c r="P7" i="2"/>
  <c r="O23" i="2"/>
  <c r="O21" i="2"/>
  <c r="P270" i="1"/>
  <c r="P271" i="1"/>
  <c r="P23" i="2" l="1"/>
  <c r="P21" i="2"/>
  <c r="Q23" i="2"/>
  <c r="Q21" i="2"/>
</calcChain>
</file>

<file path=xl/sharedStrings.xml><?xml version="1.0" encoding="utf-8"?>
<sst xmlns="http://schemas.openxmlformats.org/spreadsheetml/2006/main" count="610" uniqueCount="66">
  <si>
    <t>Semaine 1</t>
  </si>
  <si>
    <t xml:space="preserve"> </t>
  </si>
  <si>
    <t>6 h à 9 h 30</t>
  </si>
  <si>
    <t>9 h 30 à 11 h 30</t>
  </si>
  <si>
    <t>11 h 30 à 14 h 30</t>
  </si>
  <si>
    <t>14 h 30 à 17 h</t>
  </si>
  <si>
    <t>17 h à 19 h</t>
  </si>
  <si>
    <t>19 h à 23 h</t>
  </si>
  <si>
    <t>23 h à 6 h</t>
  </si>
  <si>
    <t>Total</t>
  </si>
  <si>
    <t>Semaine 2</t>
  </si>
  <si>
    <t>Semaine 3</t>
  </si>
  <si>
    <t>Semaine 4</t>
  </si>
  <si>
    <t>(A)  / année</t>
  </si>
  <si>
    <t>(A) / Période</t>
  </si>
  <si>
    <t>janvier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</si>
  <si>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</si>
  <si>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</si>
  <si>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</si>
  <si>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</si>
  <si>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</si>
  <si>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</si>
  <si>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</si>
  <si>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</si>
  <si>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</si>
  <si>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Janvier</t>
  </si>
  <si>
    <t>Mai</t>
  </si>
  <si>
    <t>Décembte</t>
  </si>
  <si>
    <t>Pér. 01</t>
  </si>
  <si>
    <t>Pér. 02</t>
  </si>
  <si>
    <t>Pér. 03</t>
  </si>
  <si>
    <t>Pér. 04</t>
  </si>
  <si>
    <t>Pér. 05</t>
  </si>
  <si>
    <t>Pér. 06</t>
  </si>
  <si>
    <t>Pér. 07</t>
  </si>
  <si>
    <t>Pér. 08</t>
  </si>
  <si>
    <t>Pér. 09</t>
  </si>
  <si>
    <t>Pér. 10</t>
  </si>
  <si>
    <t>Pér. 11</t>
  </si>
  <si>
    <t>Pér. 12</t>
  </si>
  <si>
    <t>Pér. 13</t>
  </si>
  <si>
    <t>Nb de jours</t>
  </si>
  <si>
    <t>Nb de places</t>
  </si>
  <si>
    <t>Lundi</t>
  </si>
  <si>
    <t>Mardi</t>
  </si>
  <si>
    <t>Mercredi</t>
  </si>
  <si>
    <t>Jeudi</t>
  </si>
  <si>
    <t>Vendredi</t>
  </si>
  <si>
    <t>Samedi</t>
  </si>
  <si>
    <t>Dimanche</t>
  </si>
  <si>
    <t>(A) / Places / Période</t>
  </si>
  <si>
    <t>État de l'achalandage (A)</t>
  </si>
  <si>
    <t>Votre entreprise inc.</t>
  </si>
  <si>
    <t>Année</t>
  </si>
  <si>
    <t>NB de jour / Exploitation</t>
  </si>
  <si>
    <t>Courbe de vente</t>
  </si>
  <si>
    <t>Achalandage  Mois et Année</t>
  </si>
  <si>
    <t>NB de client par place par jour</t>
  </si>
  <si>
    <t>Taux d'occupation en %</t>
  </si>
  <si>
    <t>NB de jours</t>
  </si>
  <si>
    <t>Pour la période de X à Y</t>
  </si>
  <si>
    <t>Moyenne (A) / jour P</t>
  </si>
  <si>
    <t>Moyenne (A) / jour Année</t>
  </si>
  <si>
    <t xml:space="preserve"> (A) / Places / Année</t>
  </si>
  <si>
    <t xml:space="preserve"> (A) / Places / jour</t>
  </si>
  <si>
    <t>(A) / Places /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</si>
</sst>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C]d\ mmm\ yyyy;@"/>
    <numFmt numFmtId="165" formatCode="[$-C0C]d\ mmmm\,\ yyyy;@"/>
    <numFmt numFmtId="166" formatCode="_ * #,##0_)\ _$_ ;_ * \(#,##0\)\ _$_ ;_ * &quot;-&quot;_)\ _$_ ;_ @_ "/>
    <numFmt numFmtId="167" formatCode="0.0%"/>
  </numFmts>
  <fonts count="3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  <charset val="204"/>
    </font>
    <font>
      <sz val="10"/>
      <color rgb="FFD9D9D9"/>
      <name val="Arial"/>
      <family val="2"/>
    </font>
    <font>
      <b/>
      <sz val="10"/>
      <color rgb="FFD9D9D9"/>
      <name val="Arial"/>
      <family val="2"/>
    </font>
    <font>
      <b/>
      <sz val="8"/>
      <color theme="1"/>
      <name val="Arial"/>
      <family val="2"/>
    </font>
    <font>
      <b/>
      <sz val="10"/>
      <color rgb="FF0000FF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204"/>
    </font>
    <font>
      <b/>
      <sz val="10"/>
      <color theme="1"/>
      <name val="Arial"/>
      <family val="2"/>
    </font>
    <font>
      <sz val="11"/>
      <name val="Arial"/>
      <family val="2"/>
      <charset val="204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8"/>
      <name val="Arial"/>
      <family val="2"/>
    </font>
    <font>
      <b/>
      <u val="double"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u val="double"/>
      <sz val="10"/>
      <color theme="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 tint="-0.14999847407452621"/>
      <name val="Arial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u/>
      <sz val="10"/>
      <color theme="0" tint="-4.9989318521683403E-2"/>
      <name val="Arial"/>
      <family val="2"/>
    </font>
    <font>
      <b/>
      <u val="double"/>
      <sz val="10"/>
      <color rgb="FFD9D9D9"/>
      <name val="Arial"/>
      <family val="2"/>
    </font>
    <font>
      <b/>
      <sz val="10"/>
      <color rgb="FFFFFFFF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14999847407452621"/>
        <bgColor rgb="FF000000"/>
      </patternFill>
    </fill>
  </fills>
  <borders count="5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rgb="FF00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rgb="FF000000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7" xfId="0" applyNumberFormat="1" applyFont="1" applyFill="1" applyBorder="1"/>
    <xf numFmtId="1" fontId="6" fillId="3" borderId="14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5" fillId="5" borderId="12" xfId="0" applyNumberFormat="1" applyFont="1" applyFill="1" applyBorder="1" applyAlignment="1">
      <alignment horizontal="center"/>
    </xf>
    <xf numFmtId="164" fontId="5" fillId="5" borderId="17" xfId="0" applyNumberFormat="1" applyFont="1" applyFill="1" applyBorder="1" applyAlignment="1">
      <alignment horizontal="center"/>
    </xf>
    <xf numFmtId="164" fontId="5" fillId="5" borderId="18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" fontId="9" fillId="0" borderId="9" xfId="0" applyNumberFormat="1" applyFont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1" fontId="9" fillId="0" borderId="22" xfId="0" applyNumberFormat="1" applyFont="1" applyBorder="1" applyAlignment="1" applyProtection="1">
      <alignment horizontal="center"/>
      <protection locked="0"/>
    </xf>
    <xf numFmtId="0" fontId="6" fillId="3" borderId="2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10" fillId="0" borderId="24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" fontId="11" fillId="0" borderId="24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center"/>
    </xf>
    <xf numFmtId="166" fontId="5" fillId="2" borderId="17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165" fontId="12" fillId="2" borderId="16" xfId="0" applyNumberFormat="1" applyFont="1" applyFill="1" applyBorder="1" applyAlignment="1">
      <alignment horizontal="center"/>
    </xf>
    <xf numFmtId="0" fontId="8" fillId="0" borderId="20" xfId="0" applyFont="1" applyBorder="1" applyAlignment="1" applyProtection="1">
      <alignment horizontal="center" wrapText="1"/>
      <protection locked="0"/>
    </xf>
    <xf numFmtId="165" fontId="5" fillId="5" borderId="16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" fontId="9" fillId="0" borderId="20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/>
    <xf numFmtId="3" fontId="5" fillId="2" borderId="2" xfId="0" applyNumberFormat="1" applyFont="1" applyFill="1" applyBorder="1" applyAlignment="1">
      <alignment horizontal="center"/>
    </xf>
    <xf numFmtId="0" fontId="0" fillId="2" borderId="3" xfId="0" applyFill="1" applyBorder="1"/>
    <xf numFmtId="4" fontId="5" fillId="2" borderId="7" xfId="0" applyNumberFormat="1" applyFont="1" applyFill="1" applyBorder="1" applyAlignment="1">
      <alignment horizontal="center"/>
    </xf>
    <xf numFmtId="0" fontId="1" fillId="0" borderId="0" xfId="0" applyFont="1"/>
    <xf numFmtId="10" fontId="13" fillId="0" borderId="0" xfId="0" applyNumberFormat="1" applyFont="1"/>
    <xf numFmtId="3" fontId="0" fillId="0" borderId="0" xfId="0" applyNumberFormat="1"/>
    <xf numFmtId="0" fontId="0" fillId="0" borderId="0" xfId="0" applyBorder="1" applyAlignment="1">
      <alignment wrapText="1"/>
    </xf>
    <xf numFmtId="1" fontId="9" fillId="0" borderId="0" xfId="0" applyNumberFormat="1" applyFont="1" applyBorder="1" applyAlignment="1" applyProtection="1">
      <alignment horizontal="center"/>
      <protection locked="0"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5" fillId="2" borderId="10" xfId="0" applyNumberFormat="1" applyFont="1" applyFill="1" applyBorder="1" applyAlignment="1" applyProtection="1">
      <alignment horizontal="center"/>
      <protection locked="0"/>
    </xf>
    <xf numFmtId="49" fontId="15" fillId="2" borderId="11" xfId="0" applyNumberFormat="1" applyFont="1" applyFill="1" applyBorder="1" applyAlignment="1" applyProtection="1">
      <alignment horizontal="center"/>
      <protection locked="0"/>
    </xf>
    <xf numFmtId="165" fontId="8" fillId="0" borderId="22" xfId="0" applyNumberFormat="1" applyFont="1" applyBorder="1" applyAlignment="1">
      <alignment horizontal="center" wrapText="1"/>
    </xf>
    <xf numFmtId="165" fontId="8" fillId="0" borderId="25" xfId="0" applyNumberFormat="1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/>
    </xf>
    <xf numFmtId="0" fontId="16" fillId="0" borderId="0" xfId="0" applyFont="1" applyBorder="1" applyAlignment="1" applyProtection="1">
      <alignment wrapText="1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3" fontId="0" fillId="0" borderId="0" xfId="0" applyNumberFormat="1" applyFill="1"/>
    <xf numFmtId="1" fontId="19" fillId="6" borderId="12" xfId="0" applyNumberFormat="1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/>
    </xf>
    <xf numFmtId="0" fontId="19" fillId="0" borderId="0" xfId="0" applyFont="1" applyFill="1" applyBorder="1"/>
    <xf numFmtId="1" fontId="14" fillId="0" borderId="4" xfId="0" applyNumberFormat="1" applyFont="1" applyFill="1" applyBorder="1" applyAlignment="1">
      <alignment horizontal="center"/>
    </xf>
    <xf numFmtId="10" fontId="21" fillId="6" borderId="12" xfId="0" applyNumberFormat="1" applyFont="1" applyFill="1" applyBorder="1" applyAlignment="1" applyProtection="1">
      <alignment horizontal="center"/>
    </xf>
    <xf numFmtId="2" fontId="20" fillId="2" borderId="2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2" fontId="20" fillId="2" borderId="7" xfId="0" applyNumberFormat="1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center"/>
    </xf>
    <xf numFmtId="164" fontId="5" fillId="5" borderId="12" xfId="0" applyNumberFormat="1" applyFont="1" applyFill="1" applyBorder="1" applyAlignment="1">
      <alignment horizontal="center"/>
    </xf>
    <xf numFmtId="1" fontId="15" fillId="7" borderId="14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>
      <alignment horizontal="center"/>
    </xf>
    <xf numFmtId="49" fontId="0" fillId="2" borderId="28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" fontId="24" fillId="3" borderId="16" xfId="0" applyNumberFormat="1" applyFont="1" applyFill="1" applyBorder="1" applyAlignment="1">
      <alignment horizontal="center"/>
    </xf>
    <xf numFmtId="1" fontId="7" fillId="3" borderId="16" xfId="0" applyNumberFormat="1" applyFont="1" applyFill="1" applyBorder="1" applyAlignment="1">
      <alignment horizontal="center"/>
    </xf>
    <xf numFmtId="1" fontId="7" fillId="3" borderId="18" xfId="0" applyNumberFormat="1" applyFont="1" applyFill="1" applyBorder="1" applyAlignment="1">
      <alignment horizontal="center"/>
    </xf>
    <xf numFmtId="1" fontId="25" fillId="3" borderId="15" xfId="0" applyNumberFormat="1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1" fontId="26" fillId="6" borderId="12" xfId="0" applyNumberFormat="1" applyFont="1" applyFill="1" applyBorder="1" applyAlignment="1">
      <alignment horizontal="center"/>
    </xf>
    <xf numFmtId="10" fontId="26" fillId="6" borderId="16" xfId="0" applyNumberFormat="1" applyFont="1" applyFill="1" applyBorder="1" applyAlignment="1">
      <alignment horizontal="center"/>
    </xf>
    <xf numFmtId="10" fontId="26" fillId="6" borderId="17" xfId="0" applyNumberFormat="1" applyFont="1" applyFill="1" applyBorder="1" applyAlignment="1">
      <alignment horizontal="center"/>
    </xf>
    <xf numFmtId="10" fontId="26" fillId="6" borderId="31" xfId="0" applyNumberFormat="1" applyFont="1" applyFill="1" applyBorder="1" applyAlignment="1">
      <alignment horizontal="center"/>
    </xf>
    <xf numFmtId="1" fontId="12" fillId="0" borderId="32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" fontId="12" fillId="0" borderId="34" xfId="0" applyNumberFormat="1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28" fillId="6" borderId="17" xfId="0" applyNumberFormat="1" applyFont="1" applyFill="1" applyBorder="1" applyAlignment="1">
      <alignment horizontal="center"/>
    </xf>
    <xf numFmtId="1" fontId="28" fillId="6" borderId="31" xfId="0" applyNumberFormat="1" applyFont="1" applyFill="1" applyBorder="1" applyAlignment="1">
      <alignment horizontal="center"/>
    </xf>
    <xf numFmtId="167" fontId="26" fillId="6" borderId="27" xfId="0" applyNumberFormat="1" applyFont="1" applyFill="1" applyBorder="1" applyAlignment="1">
      <alignment horizontal="center"/>
    </xf>
    <xf numFmtId="167" fontId="26" fillId="6" borderId="18" xfId="0" applyNumberFormat="1" applyFont="1" applyFill="1" applyBorder="1" applyAlignment="1">
      <alignment horizontal="center"/>
    </xf>
    <xf numFmtId="1" fontId="12" fillId="8" borderId="30" xfId="0" applyNumberFormat="1" applyFont="1" applyFill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" fontId="21" fillId="4" borderId="16" xfId="0" applyNumberFormat="1" applyFont="1" applyFill="1" applyBorder="1" applyAlignment="1">
      <alignment horizontal="center"/>
    </xf>
    <xf numFmtId="1" fontId="29" fillId="3" borderId="5" xfId="0" applyNumberFormat="1" applyFont="1" applyFill="1" applyBorder="1" applyAlignment="1">
      <alignment horizontal="center"/>
    </xf>
    <xf numFmtId="1" fontId="29" fillId="3" borderId="18" xfId="0" applyNumberFormat="1" applyFont="1" applyFill="1" applyBorder="1" applyAlignment="1">
      <alignment horizontal="center"/>
    </xf>
    <xf numFmtId="2" fontId="26" fillId="6" borderId="27" xfId="0" applyNumberFormat="1" applyFont="1" applyFill="1" applyBorder="1" applyAlignment="1">
      <alignment horizontal="center"/>
    </xf>
    <xf numFmtId="2" fontId="26" fillId="6" borderId="18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49" fontId="24" fillId="2" borderId="6" xfId="0" applyNumberFormat="1" applyFont="1" applyFill="1" applyBorder="1" applyAlignment="1" applyProtection="1">
      <alignment horizontal="center"/>
      <protection locked="0"/>
    </xf>
    <xf numFmtId="49" fontId="24" fillId="2" borderId="8" xfId="0" applyNumberFormat="1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wrapText="1"/>
      <protection locked="0"/>
    </xf>
    <xf numFmtId="0" fontId="16" fillId="5" borderId="3" xfId="0" applyFont="1" applyFill="1" applyBorder="1" applyAlignment="1" applyProtection="1">
      <alignment wrapText="1"/>
      <protection locked="0"/>
    </xf>
    <xf numFmtId="0" fontId="16" fillId="5" borderId="4" xfId="0" applyFont="1" applyFill="1" applyBorder="1" applyAlignment="1" applyProtection="1">
      <alignment wrapText="1"/>
      <protection locked="0"/>
    </xf>
    <xf numFmtId="0" fontId="16" fillId="5" borderId="5" xfId="0" applyFont="1" applyFill="1" applyBorder="1" applyAlignment="1" applyProtection="1">
      <alignment wrapText="1"/>
      <protection locked="0"/>
    </xf>
    <xf numFmtId="0" fontId="16" fillId="5" borderId="6" xfId="0" applyFont="1" applyFill="1" applyBorder="1" applyAlignment="1" applyProtection="1">
      <alignment wrapText="1"/>
      <protection locked="0"/>
    </xf>
    <xf numFmtId="0" fontId="16" fillId="5" borderId="8" xfId="0" applyFont="1" applyFill="1" applyBorder="1" applyAlignment="1" applyProtection="1">
      <alignment wrapText="1"/>
      <protection locked="0"/>
    </xf>
    <xf numFmtId="0" fontId="16" fillId="0" borderId="0" xfId="0" applyFont="1"/>
    <xf numFmtId="49" fontId="12" fillId="2" borderId="37" xfId="0" applyNumberFormat="1" applyFont="1" applyFill="1" applyBorder="1" applyAlignment="1" applyProtection="1">
      <alignment horizontal="center"/>
      <protection locked="0"/>
    </xf>
    <xf numFmtId="0" fontId="12" fillId="2" borderId="36" xfId="0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64" fontId="5" fillId="5" borderId="39" xfId="0" applyNumberFormat="1" applyFont="1" applyFill="1" applyBorder="1" applyAlignment="1">
      <alignment horizontal="center"/>
    </xf>
    <xf numFmtId="164" fontId="5" fillId="5" borderId="24" xfId="0" applyNumberFormat="1" applyFont="1" applyFill="1" applyBorder="1" applyAlignment="1">
      <alignment horizontal="center"/>
    </xf>
    <xf numFmtId="1" fontId="19" fillId="6" borderId="40" xfId="0" applyNumberFormat="1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9" fillId="0" borderId="42" xfId="0" applyNumberFormat="1" applyFont="1" applyBorder="1" applyAlignment="1" applyProtection="1">
      <alignment horizontal="center"/>
      <protection locked="0"/>
    </xf>
    <xf numFmtId="1" fontId="9" fillId="0" borderId="43" xfId="0" applyNumberFormat="1" applyFont="1" applyBorder="1" applyAlignment="1" applyProtection="1">
      <alignment horizontal="center"/>
      <protection locked="0"/>
    </xf>
    <xf numFmtId="1" fontId="11" fillId="0" borderId="28" xfId="0" applyNumberFormat="1" applyFont="1" applyBorder="1" applyAlignment="1">
      <alignment horizontal="center"/>
    </xf>
    <xf numFmtId="164" fontId="5" fillId="2" borderId="27" xfId="0" applyNumberFormat="1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1" fontId="11" fillId="0" borderId="44" xfId="0" applyNumberFormat="1" applyFont="1" applyBorder="1" applyAlignment="1">
      <alignment horizontal="center"/>
    </xf>
    <xf numFmtId="164" fontId="5" fillId="5" borderId="27" xfId="0" applyNumberFormat="1" applyFont="1" applyFill="1" applyBorder="1" applyAlignment="1">
      <alignment horizontal="center"/>
    </xf>
    <xf numFmtId="164" fontId="5" fillId="5" borderId="31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1" fontId="11" fillId="0" borderId="34" xfId="0" applyNumberFormat="1" applyFont="1" applyBorder="1" applyAlignment="1">
      <alignment horizontal="center"/>
    </xf>
    <xf numFmtId="165" fontId="5" fillId="5" borderId="39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1" fontId="12" fillId="0" borderId="26" xfId="0" applyNumberFormat="1" applyFont="1" applyBorder="1" applyAlignment="1" applyProtection="1">
      <alignment horizontal="center"/>
    </xf>
    <xf numFmtId="1" fontId="12" fillId="0" borderId="41" xfId="0" applyNumberFormat="1" applyFont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0" fontId="12" fillId="0" borderId="46" xfId="0" applyNumberFormat="1" applyFont="1" applyFill="1" applyBorder="1" applyAlignment="1" applyProtection="1">
      <alignment horizontal="center"/>
    </xf>
    <xf numFmtId="10" fontId="9" fillId="0" borderId="26" xfId="0" applyNumberFormat="1" applyFont="1" applyFill="1" applyBorder="1" applyAlignment="1" applyProtection="1">
      <alignment horizontal="center"/>
      <protection locked="0"/>
    </xf>
    <xf numFmtId="10" fontId="12" fillId="0" borderId="21" xfId="0" applyNumberFormat="1" applyFont="1" applyFill="1" applyBorder="1" applyAlignment="1" applyProtection="1">
      <alignment horizontal="center"/>
    </xf>
    <xf numFmtId="10" fontId="9" fillId="0" borderId="41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</xf>
    <xf numFmtId="10" fontId="22" fillId="0" borderId="11" xfId="0" applyNumberFormat="1" applyFont="1" applyFill="1" applyBorder="1" applyAlignment="1" applyProtection="1">
      <alignment horizontal="center"/>
    </xf>
    <xf numFmtId="10" fontId="18" fillId="0" borderId="26" xfId="0" applyNumberFormat="1" applyFont="1" applyFill="1" applyBorder="1" applyAlignment="1" applyProtection="1">
      <alignment horizontal="center"/>
    </xf>
    <xf numFmtId="10" fontId="18" fillId="0" borderId="41" xfId="0" applyNumberFormat="1" applyFont="1" applyFill="1" applyBorder="1" applyAlignment="1" applyProtection="1">
      <alignment horizontal="center"/>
    </xf>
    <xf numFmtId="10" fontId="18" fillId="0" borderId="11" xfId="0" applyNumberFormat="1" applyFont="1" applyFill="1" applyBorder="1" applyAlignment="1" applyProtection="1">
      <alignment horizontal="center"/>
    </xf>
    <xf numFmtId="10" fontId="12" fillId="0" borderId="47" xfId="0" applyNumberFormat="1" applyFont="1" applyFill="1" applyBorder="1" applyAlignment="1" applyProtection="1">
      <alignment horizontal="center"/>
    </xf>
    <xf numFmtId="10" fontId="18" fillId="0" borderId="48" xfId="0" applyNumberFormat="1" applyFont="1" applyFill="1" applyBorder="1" applyAlignment="1" applyProtection="1">
      <alignment horizontal="center"/>
    </xf>
    <xf numFmtId="10" fontId="12" fillId="0" borderId="49" xfId="0" applyNumberFormat="1" applyFont="1" applyFill="1" applyBorder="1" applyAlignment="1" applyProtection="1">
      <alignment horizontal="center"/>
    </xf>
    <xf numFmtId="10" fontId="18" fillId="0" borderId="50" xfId="0" applyNumberFormat="1" applyFont="1" applyFill="1" applyBorder="1" applyAlignment="1" applyProtection="1">
      <alignment horizontal="center"/>
    </xf>
    <xf numFmtId="1" fontId="12" fillId="0" borderId="51" xfId="0" applyNumberFormat="1" applyFont="1" applyFill="1" applyBorder="1" applyAlignment="1" applyProtection="1">
      <alignment horizontal="center"/>
    </xf>
    <xf numFmtId="10" fontId="22" fillId="0" borderId="52" xfId="0" applyNumberFormat="1" applyFont="1" applyFill="1" applyBorder="1" applyAlignment="1" applyProtection="1">
      <alignment horizontal="center"/>
    </xf>
    <xf numFmtId="10" fontId="21" fillId="6" borderId="18" xfId="0" applyNumberFormat="1" applyFont="1" applyFill="1" applyBorder="1" applyAlignment="1" applyProtection="1">
      <alignment horizontal="center"/>
    </xf>
    <xf numFmtId="0" fontId="19" fillId="6" borderId="12" xfId="0" applyFont="1" applyFill="1" applyBorder="1" applyAlignment="1">
      <alignment horizontal="center" wrapText="1"/>
    </xf>
    <xf numFmtId="0" fontId="19" fillId="6" borderId="18" xfId="0" applyFont="1" applyFill="1" applyBorder="1" applyAlignment="1">
      <alignment horizontal="center" wrapText="1"/>
    </xf>
    <xf numFmtId="0" fontId="30" fillId="3" borderId="12" xfId="0" applyFont="1" applyFill="1" applyBorder="1" applyAlignment="1">
      <alignment horizontal="center" wrapText="1"/>
    </xf>
    <xf numFmtId="0" fontId="30" fillId="3" borderId="18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2" borderId="7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2" fontId="20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20" fillId="2" borderId="7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18" xfId="0" applyBorder="1" applyAlignment="1">
      <alignment wrapText="1"/>
    </xf>
    <xf numFmtId="14" fontId="6" fillId="3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31" fillId="5" borderId="1" xfId="0" applyFont="1" applyFill="1" applyBorder="1" applyAlignment="1" applyProtection="1">
      <alignment horizontal="center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32" fillId="5" borderId="4" xfId="0" applyFont="1" applyFill="1" applyBorder="1" applyAlignment="1" applyProtection="1">
      <alignment horizontal="center" vertical="center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33" fillId="5" borderId="6" xfId="0" applyFont="1" applyFill="1" applyBorder="1" applyAlignment="1" applyProtection="1">
      <alignment horizontal="center" vertical="center" wrapText="1"/>
      <protection locked="0"/>
    </xf>
    <xf numFmtId="0" fontId="33" fillId="5" borderId="7" xfId="0" applyFont="1" applyFill="1" applyBorder="1" applyAlignment="1" applyProtection="1">
      <alignment horizontal="center" vertical="center" wrapText="1"/>
      <protection locked="0"/>
    </xf>
    <xf numFmtId="0" fontId="15" fillId="5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23" fillId="0" borderId="27" xfId="0" applyFont="1" applyBorder="1" applyAlignment="1">
      <alignment wrapText="1"/>
    </xf>
    <xf numFmtId="164" fontId="26" fillId="6" borderId="12" xfId="0" applyNumberFormat="1" applyFont="1" applyFill="1" applyBorder="1" applyAlignment="1">
      <alignment horizontal="center" wrapText="1"/>
    </xf>
    <xf numFmtId="0" fontId="27" fillId="6" borderId="16" xfId="0" applyFont="1" applyFill="1" applyBorder="1" applyAlignment="1">
      <alignment wrapText="1"/>
    </xf>
    <xf numFmtId="0" fontId="26" fillId="6" borderId="12" xfId="0" applyFont="1" applyFill="1" applyBorder="1" applyAlignment="1">
      <alignment horizontal="center" wrapText="1"/>
    </xf>
    <xf numFmtId="0" fontId="27" fillId="6" borderId="27" xfId="0" applyFont="1" applyFill="1" applyBorder="1" applyAlignment="1">
      <alignment horizontal="center" wrapText="1"/>
    </xf>
    <xf numFmtId="0" fontId="31" fillId="5" borderId="1" xfId="0" applyFont="1" applyFill="1" applyBorder="1" applyAlignment="1">
      <alignment horizontal="center" wrapText="1"/>
    </xf>
    <xf numFmtId="0" fontId="31" fillId="5" borderId="2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wrapText="1"/>
    </xf>
    <xf numFmtId="0" fontId="32" fillId="5" borderId="4" xfId="0" applyFont="1" applyFill="1" applyBorder="1" applyAlignment="1">
      <alignment horizontal="center" wrapText="1"/>
    </xf>
    <xf numFmtId="0" fontId="34" fillId="5" borderId="0" xfId="0" applyFont="1" applyFill="1" applyAlignment="1">
      <alignment horizontal="center" wrapText="1"/>
    </xf>
    <xf numFmtId="0" fontId="16" fillId="5" borderId="5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wrapText="1"/>
    </xf>
    <xf numFmtId="14" fontId="19" fillId="3" borderId="12" xfId="0" applyNumberFormat="1" applyFont="1" applyFill="1" applyBorder="1" applyAlignment="1">
      <alignment horizontal="center" wrapText="1"/>
    </xf>
    <xf numFmtId="14" fontId="19" fillId="3" borderId="13" xfId="0" applyNumberFormat="1" applyFont="1" applyFill="1" applyBorder="1" applyAlignment="1">
      <alignment horizontal="center" wrapText="1"/>
    </xf>
    <xf numFmtId="0" fontId="19" fillId="3" borderId="4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 wrapText="1"/>
    </xf>
    <xf numFmtId="0" fontId="12" fillId="8" borderId="12" xfId="0" applyFont="1" applyFill="1" applyBorder="1" applyAlignment="1">
      <alignment horizontal="center" wrapText="1"/>
    </xf>
    <xf numFmtId="0" fontId="23" fillId="2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&#768;leBudge&#769;t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 2021"/>
      <sheetName val="Achalandage 2021"/>
      <sheetName val="% Occupation"/>
      <sheetName val="Formule pour le calcul D"/>
      <sheetName val="Calcul CmO et PmO"/>
      <sheetName val="Coût marchandises vendues"/>
      <sheetName val="État des Résultats"/>
      <sheetName val=" Total des coûts de MO"/>
      <sheetName val="Salaire (planification)"/>
      <sheetName val="Coût d'occupation "/>
      <sheetName val="Coût direct d'exploitation "/>
      <sheetName val="Musique &amp; Divertissement"/>
      <sheetName val="Mark &amp; Communication marketing"/>
      <sheetName val="Services publics"/>
      <sheetName val="Administration &amp; Frais généraux"/>
      <sheetName val="Entretien &amp; Réparation"/>
      <sheetName val="Frais financier"/>
      <sheetName val="Amortissement"/>
      <sheetName val="Feuil1"/>
      <sheetName val="Bilan début-fin"/>
      <sheetName val="Tableau de trésorerie"/>
      <sheetName val="Ind. de performance"/>
      <sheetName val="Questions"/>
      <sheetName val="État des Résultats (2)"/>
      <sheetName val="Bilan"/>
    </sheetNames>
    <sheetDataSet>
      <sheetData sheetId="0">
        <row r="34">
          <cell r="C34" t="str">
            <v>Vendredi</v>
          </cell>
        </row>
      </sheetData>
      <sheetData sheetId="1"/>
      <sheetData sheetId="2"/>
      <sheetData sheetId="3">
        <row r="10">
          <cell r="AH10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46799-9EB6-9E47-87A4-7013AD13A7BA}">
  <sheetPr>
    <tabColor theme="1"/>
  </sheetPr>
  <dimension ref="B1:Y342"/>
  <sheetViews>
    <sheetView zoomScale="126" zoomScaleNormal="126" zoomScalePageLayoutView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V28" sqref="V28"/>
    </sheetView>
  </sheetViews>
  <sheetFormatPr baseColWidth="10" defaultRowHeight="13" x14ac:dyDescent="0.15"/>
  <cols>
    <col min="1" max="1" width="1.5" customWidth="1"/>
    <col min="2" max="2" width="2.1640625" customWidth="1"/>
    <col min="3" max="3" width="16.33203125" bestFit="1" customWidth="1"/>
    <col min="4" max="17" width="15.83203125" customWidth="1"/>
    <col min="18" max="18" width="2.33203125" customWidth="1"/>
    <col min="19" max="20" width="15.83203125" customWidth="1"/>
    <col min="21" max="21" width="5.1640625" customWidth="1"/>
    <col min="22" max="22" width="14.6640625" customWidth="1"/>
    <col min="24" max="24" width="12.5" bestFit="1" customWidth="1"/>
    <col min="26" max="27" width="12.33203125" bestFit="1" customWidth="1"/>
  </cols>
  <sheetData>
    <row r="1" spans="2:21" ht="14" thickBot="1" x14ac:dyDescent="0.2"/>
    <row r="2" spans="2:21" ht="32" customHeight="1" thickTop="1" x14ac:dyDescent="0.15">
      <c r="B2" s="185" t="s">
        <v>52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7"/>
      <c r="Q2" s="188"/>
      <c r="R2" s="64"/>
      <c r="S2" s="117"/>
      <c r="T2" s="118"/>
      <c r="U2" s="49"/>
    </row>
    <row r="3" spans="2:21" ht="20" customHeight="1" x14ac:dyDescent="0.15">
      <c r="B3" s="189" t="s">
        <v>51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  <c r="Q3" s="192"/>
      <c r="R3" s="64"/>
      <c r="S3" s="119"/>
      <c r="T3" s="120"/>
      <c r="U3" s="49"/>
    </row>
    <row r="4" spans="2:21" ht="13" customHeight="1" thickBot="1" x14ac:dyDescent="0.2">
      <c r="B4" s="193" t="s">
        <v>60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  <c r="Q4" s="196"/>
      <c r="R4" s="64"/>
      <c r="S4" s="121" t="s">
        <v>1</v>
      </c>
      <c r="T4" s="122"/>
      <c r="U4" s="49"/>
    </row>
    <row r="5" spans="2:21" ht="14" thickTop="1" x14ac:dyDescent="0.15">
      <c r="B5" s="1"/>
      <c r="C5" s="2"/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38</v>
      </c>
      <c r="O5" s="3" t="s">
        <v>39</v>
      </c>
      <c r="P5" s="63" t="s">
        <v>40</v>
      </c>
      <c r="Q5" s="125" t="s">
        <v>53</v>
      </c>
      <c r="R5" s="53"/>
      <c r="S5" s="113"/>
      <c r="T5" s="114"/>
      <c r="U5" s="53"/>
    </row>
    <row r="6" spans="2:21" ht="14" thickBot="1" x14ac:dyDescent="0.2">
      <c r="B6" s="4"/>
      <c r="C6" s="5"/>
      <c r="D6" s="59" t="s">
        <v>15</v>
      </c>
      <c r="E6" s="59" t="s">
        <v>16</v>
      </c>
      <c r="F6" s="59" t="s">
        <v>17</v>
      </c>
      <c r="G6" s="59" t="s">
        <v>18</v>
      </c>
      <c r="H6" s="59" t="s">
        <v>26</v>
      </c>
      <c r="I6" s="59" t="s">
        <v>19</v>
      </c>
      <c r="J6" s="59" t="s">
        <v>20</v>
      </c>
      <c r="K6" s="59" t="s">
        <v>21</v>
      </c>
      <c r="L6" s="59" t="s">
        <v>22</v>
      </c>
      <c r="M6" s="59" t="s">
        <v>23</v>
      </c>
      <c r="N6" s="59" t="s">
        <v>24</v>
      </c>
      <c r="O6" s="59" t="s">
        <v>27</v>
      </c>
      <c r="P6" s="60" t="s">
        <v>25</v>
      </c>
      <c r="Q6" s="124" t="s">
        <v>9</v>
      </c>
      <c r="R6" s="65"/>
      <c r="S6" s="115"/>
      <c r="T6" s="116"/>
      <c r="U6" s="54"/>
    </row>
    <row r="7" spans="2:21" ht="15" thickTop="1" thickBot="1" x14ac:dyDescent="0.2">
      <c r="B7" s="181" t="s">
        <v>42</v>
      </c>
      <c r="C7" s="182"/>
      <c r="D7" s="81">
        <v>2</v>
      </c>
      <c r="E7" s="6">
        <f>+D7</f>
        <v>2</v>
      </c>
      <c r="F7" s="6">
        <f>+E7</f>
        <v>2</v>
      </c>
      <c r="G7" s="6">
        <f t="shared" ref="G7:P7" si="0">+F7</f>
        <v>2</v>
      </c>
      <c r="H7" s="6">
        <f t="shared" si="0"/>
        <v>2</v>
      </c>
      <c r="I7" s="6">
        <f t="shared" si="0"/>
        <v>2</v>
      </c>
      <c r="J7" s="6">
        <f t="shared" si="0"/>
        <v>2</v>
      </c>
      <c r="K7" s="6">
        <f t="shared" si="0"/>
        <v>2</v>
      </c>
      <c r="L7" s="6">
        <f t="shared" si="0"/>
        <v>2</v>
      </c>
      <c r="M7" s="6">
        <f t="shared" si="0"/>
        <v>2</v>
      </c>
      <c r="N7" s="6">
        <f t="shared" si="0"/>
        <v>2</v>
      </c>
      <c r="O7" s="6">
        <f t="shared" si="0"/>
        <v>2</v>
      </c>
      <c r="P7" s="7">
        <f t="shared" si="0"/>
        <v>2</v>
      </c>
      <c r="Q7" s="9">
        <f>P7</f>
        <v>2</v>
      </c>
      <c r="R7" s="55"/>
      <c r="S7" s="163"/>
      <c r="T7" s="164"/>
      <c r="U7" s="55"/>
    </row>
    <row r="8" spans="2:21" ht="15" thickTop="1" thickBot="1" x14ac:dyDescent="0.2">
      <c r="B8" s="183" t="s">
        <v>41</v>
      </c>
      <c r="C8" s="184"/>
      <c r="D8" s="8">
        <v>28</v>
      </c>
      <c r="E8" s="8">
        <f t="shared" ref="E8:P8" si="1">+D8</f>
        <v>28</v>
      </c>
      <c r="F8" s="8">
        <f t="shared" si="1"/>
        <v>28</v>
      </c>
      <c r="G8" s="8">
        <f t="shared" si="1"/>
        <v>28</v>
      </c>
      <c r="H8" s="8">
        <f t="shared" si="1"/>
        <v>28</v>
      </c>
      <c r="I8" s="8">
        <f t="shared" si="1"/>
        <v>28</v>
      </c>
      <c r="J8" s="8">
        <f t="shared" si="1"/>
        <v>28</v>
      </c>
      <c r="K8" s="8">
        <f t="shared" si="1"/>
        <v>28</v>
      </c>
      <c r="L8" s="8">
        <f t="shared" si="1"/>
        <v>28</v>
      </c>
      <c r="M8" s="8">
        <f t="shared" si="1"/>
        <v>28</v>
      </c>
      <c r="N8" s="8">
        <f t="shared" si="1"/>
        <v>28</v>
      </c>
      <c r="O8" s="8">
        <f t="shared" si="1"/>
        <v>28</v>
      </c>
      <c r="P8" s="9">
        <f t="shared" si="1"/>
        <v>28</v>
      </c>
      <c r="Q8" s="129">
        <f>+SUM(D8:P8)</f>
        <v>364</v>
      </c>
      <c r="R8" s="55"/>
      <c r="S8" s="71" t="s">
        <v>1</v>
      </c>
      <c r="T8" s="72" t="s">
        <v>1</v>
      </c>
      <c r="U8" s="55"/>
    </row>
    <row r="9" spans="2:21" ht="15" thickTop="1" thickBot="1" x14ac:dyDescent="0.2">
      <c r="B9" s="197" t="s">
        <v>0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9"/>
      <c r="Q9" s="180"/>
      <c r="R9" s="56"/>
      <c r="S9" s="163" t="s">
        <v>0</v>
      </c>
      <c r="T9" s="164"/>
      <c r="U9" s="56"/>
    </row>
    <row r="10" spans="2:21" ht="14" customHeight="1" thickTop="1" thickBot="1" x14ac:dyDescent="0.2">
      <c r="B10" s="126">
        <v>1</v>
      </c>
      <c r="C10" s="127" t="s">
        <v>43</v>
      </c>
      <c r="D10" s="128" t="s">
        <v>1</v>
      </c>
      <c r="E10" s="128" t="s">
        <v>1</v>
      </c>
      <c r="F10" s="128" t="s">
        <v>1</v>
      </c>
      <c r="G10" s="128" t="s">
        <v>1</v>
      </c>
      <c r="H10" s="128" t="s">
        <v>1</v>
      </c>
      <c r="I10" s="128" t="s">
        <v>1</v>
      </c>
      <c r="J10" s="128" t="s">
        <v>1</v>
      </c>
      <c r="K10" s="128" t="s">
        <v>1</v>
      </c>
      <c r="L10" s="128" t="s">
        <v>1</v>
      </c>
      <c r="M10" s="128" t="s">
        <v>1</v>
      </c>
      <c r="N10" s="128" t="s">
        <v>1</v>
      </c>
      <c r="O10" s="128" t="s">
        <v>1</v>
      </c>
      <c r="P10" s="11" t="s">
        <v>1</v>
      </c>
      <c r="Q10" s="12"/>
      <c r="R10" s="57"/>
      <c r="S10" s="80" t="s">
        <v>1</v>
      </c>
      <c r="T10" s="12" t="s">
        <v>1</v>
      </c>
      <c r="U10" s="57"/>
    </row>
    <row r="11" spans="2:21" ht="14" customHeight="1" thickTop="1" x14ac:dyDescent="0.15">
      <c r="B11" s="13">
        <v>1</v>
      </c>
      <c r="C11" s="14" t="s">
        <v>2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43">
        <f>+SUM(D11:P11)</f>
        <v>13</v>
      </c>
      <c r="R11" s="66"/>
      <c r="S11" s="147">
        <f t="shared" ref="S11:S17" si="2">SUM(D11:P11)/$Q$267</f>
        <v>5.1020408163265302E-3</v>
      </c>
      <c r="T11" s="148"/>
      <c r="U11" s="50"/>
    </row>
    <row r="12" spans="2:21" ht="14" customHeight="1" x14ac:dyDescent="0.15">
      <c r="B12" s="16">
        <v>2</v>
      </c>
      <c r="C12" s="17" t="s">
        <v>3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18">
        <v>1</v>
      </c>
      <c r="P12" s="18">
        <v>1</v>
      </c>
      <c r="Q12" s="144">
        <f>+SUM(D12:P12)</f>
        <v>13</v>
      </c>
      <c r="R12" s="66"/>
      <c r="S12" s="149">
        <f t="shared" si="2"/>
        <v>5.1020408163265302E-3</v>
      </c>
      <c r="T12" s="150"/>
      <c r="U12" s="50"/>
    </row>
    <row r="13" spans="2:21" ht="14" customHeight="1" x14ac:dyDescent="0.15">
      <c r="B13" s="16">
        <v>3</v>
      </c>
      <c r="C13" s="17" t="s">
        <v>4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>
        <v>1</v>
      </c>
      <c r="O13" s="18">
        <v>1</v>
      </c>
      <c r="P13" s="18">
        <v>1</v>
      </c>
      <c r="Q13" s="144">
        <f t="shared" ref="Q13:Q17" si="3">+SUM(D13:P13)</f>
        <v>13</v>
      </c>
      <c r="R13" s="66"/>
      <c r="S13" s="149">
        <f t="shared" si="2"/>
        <v>5.1020408163265302E-3</v>
      </c>
      <c r="T13" s="150"/>
      <c r="U13" s="50"/>
    </row>
    <row r="14" spans="2:21" ht="14" customHeight="1" x14ac:dyDescent="0.15">
      <c r="B14" s="16">
        <v>4</v>
      </c>
      <c r="C14" s="17" t="s">
        <v>5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44">
        <f t="shared" si="3"/>
        <v>13</v>
      </c>
      <c r="R14" s="66"/>
      <c r="S14" s="149">
        <f t="shared" si="2"/>
        <v>5.1020408163265302E-3</v>
      </c>
      <c r="T14" s="150"/>
      <c r="U14" s="50"/>
    </row>
    <row r="15" spans="2:21" ht="14" customHeight="1" x14ac:dyDescent="0.15">
      <c r="B15" s="16">
        <v>5</v>
      </c>
      <c r="C15" s="17" t="s">
        <v>6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1</v>
      </c>
      <c r="Q15" s="144">
        <f t="shared" si="3"/>
        <v>13</v>
      </c>
      <c r="R15" s="66"/>
      <c r="S15" s="149">
        <f t="shared" si="2"/>
        <v>5.1020408163265302E-3</v>
      </c>
      <c r="T15" s="150"/>
      <c r="U15" s="50"/>
    </row>
    <row r="16" spans="2:21" ht="14" customHeight="1" x14ac:dyDescent="0.15">
      <c r="B16" s="16">
        <v>6</v>
      </c>
      <c r="C16" s="17" t="s">
        <v>7</v>
      </c>
      <c r="D16" s="18">
        <v>1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44">
        <f t="shared" si="3"/>
        <v>13</v>
      </c>
      <c r="R16" s="66"/>
      <c r="S16" s="149">
        <f t="shared" si="2"/>
        <v>5.1020408163265302E-3</v>
      </c>
      <c r="T16" s="150"/>
      <c r="U16" s="50"/>
    </row>
    <row r="17" spans="2:21" ht="14" customHeight="1" x14ac:dyDescent="0.15">
      <c r="B17" s="16">
        <v>7</v>
      </c>
      <c r="C17" s="17" t="s">
        <v>8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44">
        <f t="shared" si="3"/>
        <v>13</v>
      </c>
      <c r="R17" s="66"/>
      <c r="S17" s="149">
        <f t="shared" si="2"/>
        <v>5.1020408163265302E-3</v>
      </c>
      <c r="T17" s="150"/>
      <c r="U17" s="50"/>
    </row>
    <row r="18" spans="2:21" ht="14" customHeight="1" thickBot="1" x14ac:dyDescent="0.2">
      <c r="B18" s="19"/>
      <c r="C18" s="20" t="s">
        <v>9</v>
      </c>
      <c r="D18" s="21">
        <f t="shared" ref="D18:P18" si="4">+D11+D12+D13+D14+D15+D16+D17</f>
        <v>7</v>
      </c>
      <c r="E18" s="21">
        <f t="shared" si="4"/>
        <v>7</v>
      </c>
      <c r="F18" s="21">
        <f t="shared" si="4"/>
        <v>7</v>
      </c>
      <c r="G18" s="21">
        <f t="shared" si="4"/>
        <v>7</v>
      </c>
      <c r="H18" s="22">
        <f t="shared" si="4"/>
        <v>7</v>
      </c>
      <c r="I18" s="21">
        <f t="shared" si="4"/>
        <v>7</v>
      </c>
      <c r="J18" s="21">
        <f t="shared" si="4"/>
        <v>7</v>
      </c>
      <c r="K18" s="21">
        <f t="shared" si="4"/>
        <v>7</v>
      </c>
      <c r="L18" s="21">
        <f t="shared" si="4"/>
        <v>7</v>
      </c>
      <c r="M18" s="21">
        <f t="shared" si="4"/>
        <v>7</v>
      </c>
      <c r="N18" s="21">
        <f t="shared" si="4"/>
        <v>7</v>
      </c>
      <c r="O18" s="21">
        <f t="shared" si="4"/>
        <v>7</v>
      </c>
      <c r="P18" s="21">
        <f t="shared" si="4"/>
        <v>7</v>
      </c>
      <c r="Q18" s="130">
        <f>+SUM(D18:P18)</f>
        <v>91</v>
      </c>
      <c r="R18" s="67"/>
      <c r="S18" s="151" t="s">
        <v>1</v>
      </c>
      <c r="T18" s="152">
        <f>SUM(S11:S17)</f>
        <v>3.5714285714285712E-2</v>
      </c>
      <c r="U18" s="51"/>
    </row>
    <row r="19" spans="2:21" ht="14" customHeight="1" thickTop="1" thickBot="1" x14ac:dyDescent="0.2">
      <c r="B19" s="23" t="s">
        <v>1</v>
      </c>
      <c r="C19" s="24" t="s">
        <v>44</v>
      </c>
      <c r="D19" s="25" t="s">
        <v>1</v>
      </c>
      <c r="E19" s="25" t="s">
        <v>1</v>
      </c>
      <c r="F19" s="25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1</v>
      </c>
      <c r="L19" s="25" t="s">
        <v>1</v>
      </c>
      <c r="M19" s="25" t="s">
        <v>1</v>
      </c>
      <c r="N19" s="25" t="s">
        <v>1</v>
      </c>
      <c r="O19" s="25" t="s">
        <v>1</v>
      </c>
      <c r="P19" s="25" t="s">
        <v>1</v>
      </c>
      <c r="Q19" s="26" t="s">
        <v>1</v>
      </c>
      <c r="R19" s="57"/>
      <c r="S19" s="23" t="s">
        <v>1</v>
      </c>
      <c r="T19" s="26" t="s">
        <v>1</v>
      </c>
      <c r="U19" s="57"/>
    </row>
    <row r="20" spans="2:21" ht="14" customHeight="1" thickTop="1" thickBot="1" x14ac:dyDescent="0.2">
      <c r="B20" s="27">
        <v>1</v>
      </c>
      <c r="C20" s="14" t="str">
        <f t="shared" ref="C20:C26" si="5">C11</f>
        <v>6 h à 9 h 30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43">
        <f>+SUM(D20:P20)</f>
        <v>13</v>
      </c>
      <c r="R20" s="66"/>
      <c r="S20" s="147">
        <f t="shared" ref="S20:S26" si="6">SUM(D20:P20)/$Q$267</f>
        <v>5.1020408163265302E-3</v>
      </c>
      <c r="T20" s="153"/>
      <c r="U20" s="50"/>
    </row>
    <row r="21" spans="2:21" ht="14" customHeight="1" thickTop="1" thickBot="1" x14ac:dyDescent="0.2">
      <c r="B21" s="28">
        <v>2</v>
      </c>
      <c r="C21" s="17" t="str">
        <f t="shared" si="5"/>
        <v>9 h 30 à 11 h 30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44">
        <f>+SUM(D21:P21)</f>
        <v>13</v>
      </c>
      <c r="R21" s="66"/>
      <c r="S21" s="149">
        <f t="shared" si="6"/>
        <v>5.1020408163265302E-3</v>
      </c>
      <c r="T21" s="154"/>
      <c r="U21" s="50"/>
    </row>
    <row r="22" spans="2:21" ht="14" customHeight="1" thickTop="1" thickBot="1" x14ac:dyDescent="0.2">
      <c r="B22" s="28">
        <v>3</v>
      </c>
      <c r="C22" s="17" t="str">
        <f t="shared" si="5"/>
        <v>11 h 30 à 14 h 30</v>
      </c>
      <c r="D22" s="18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44">
        <f t="shared" ref="Q22:Q26" si="7">+SUM(D22:P22)</f>
        <v>13</v>
      </c>
      <c r="R22" s="66"/>
      <c r="S22" s="149">
        <f t="shared" si="6"/>
        <v>5.1020408163265302E-3</v>
      </c>
      <c r="T22" s="154"/>
      <c r="U22" s="50"/>
    </row>
    <row r="23" spans="2:21" ht="14" customHeight="1" thickTop="1" thickBot="1" x14ac:dyDescent="0.2">
      <c r="B23" s="28">
        <v>4</v>
      </c>
      <c r="C23" s="17" t="str">
        <f t="shared" si="5"/>
        <v>14 h 30 à 17 h</v>
      </c>
      <c r="D23" s="18">
        <v>1</v>
      </c>
      <c r="E23" s="18">
        <v>1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44">
        <f t="shared" si="7"/>
        <v>13</v>
      </c>
      <c r="R23" s="66"/>
      <c r="S23" s="149">
        <f t="shared" si="6"/>
        <v>5.1020408163265302E-3</v>
      </c>
      <c r="T23" s="154"/>
      <c r="U23" s="50"/>
    </row>
    <row r="24" spans="2:21" ht="14" customHeight="1" thickTop="1" thickBot="1" x14ac:dyDescent="0.2">
      <c r="B24" s="28">
        <v>5</v>
      </c>
      <c r="C24" s="17" t="str">
        <f t="shared" si="5"/>
        <v>17 h à 19 h</v>
      </c>
      <c r="D24" s="18">
        <v>1</v>
      </c>
      <c r="E24" s="18">
        <v>1</v>
      </c>
      <c r="F24" s="18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44">
        <f t="shared" si="7"/>
        <v>13</v>
      </c>
      <c r="R24" s="66"/>
      <c r="S24" s="149">
        <f t="shared" si="6"/>
        <v>5.1020408163265302E-3</v>
      </c>
      <c r="T24" s="154"/>
      <c r="U24" s="50"/>
    </row>
    <row r="25" spans="2:21" ht="14" customHeight="1" thickTop="1" thickBot="1" x14ac:dyDescent="0.2">
      <c r="B25" s="28">
        <v>6</v>
      </c>
      <c r="C25" s="17" t="str">
        <f t="shared" si="5"/>
        <v>19 h à 23 h</v>
      </c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44">
        <f t="shared" si="7"/>
        <v>13</v>
      </c>
      <c r="R25" s="66"/>
      <c r="S25" s="149">
        <f t="shared" si="6"/>
        <v>5.1020408163265302E-3</v>
      </c>
      <c r="T25" s="154"/>
      <c r="U25" s="50"/>
    </row>
    <row r="26" spans="2:21" ht="14" customHeight="1" thickTop="1" thickBot="1" x14ac:dyDescent="0.2">
      <c r="B26" s="28">
        <v>7</v>
      </c>
      <c r="C26" s="17" t="str">
        <f t="shared" si="5"/>
        <v>23 h à 6 h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44">
        <f t="shared" si="7"/>
        <v>13</v>
      </c>
      <c r="R26" s="66"/>
      <c r="S26" s="149">
        <f t="shared" si="6"/>
        <v>5.1020408163265302E-3</v>
      </c>
      <c r="T26" s="154"/>
      <c r="U26" s="50"/>
    </row>
    <row r="27" spans="2:21" ht="14" customHeight="1" thickTop="1" thickBot="1" x14ac:dyDescent="0.2">
      <c r="B27" s="29"/>
      <c r="C27" s="30" t="str">
        <f t="shared" ref="C27" si="8">+C18</f>
        <v>Total</v>
      </c>
      <c r="D27" s="31">
        <f t="shared" ref="D27:P27" si="9">+D20+D21+D22+D23+D24+D25+D26</f>
        <v>7</v>
      </c>
      <c r="E27" s="31">
        <f t="shared" si="9"/>
        <v>7</v>
      </c>
      <c r="F27" s="31">
        <f t="shared" si="9"/>
        <v>7</v>
      </c>
      <c r="G27" s="31">
        <f t="shared" si="9"/>
        <v>7</v>
      </c>
      <c r="H27" s="32">
        <f t="shared" si="9"/>
        <v>7</v>
      </c>
      <c r="I27" s="31">
        <f t="shared" si="9"/>
        <v>7</v>
      </c>
      <c r="J27" s="31">
        <f t="shared" si="9"/>
        <v>7</v>
      </c>
      <c r="K27" s="32">
        <f t="shared" si="9"/>
        <v>7</v>
      </c>
      <c r="L27" s="32">
        <f>+L20+L21+L22+L23+L24+L25+L26</f>
        <v>7</v>
      </c>
      <c r="M27" s="31">
        <f t="shared" si="9"/>
        <v>7</v>
      </c>
      <c r="N27" s="31">
        <f t="shared" si="9"/>
        <v>7</v>
      </c>
      <c r="O27" s="31">
        <f t="shared" si="9"/>
        <v>7</v>
      </c>
      <c r="P27" s="31">
        <f t="shared" si="9"/>
        <v>7</v>
      </c>
      <c r="Q27" s="130">
        <f>+SUM(D27:P27)</f>
        <v>91</v>
      </c>
      <c r="R27" s="68"/>
      <c r="S27" s="151" t="s">
        <v>1</v>
      </c>
      <c r="T27" s="152">
        <f t="shared" ref="T27:T82" si="10">SUM(S20:S26)</f>
        <v>3.5714285714285712E-2</v>
      </c>
      <c r="U27" s="52"/>
    </row>
    <row r="28" spans="2:21" ht="14" customHeight="1" thickTop="1" thickBot="1" x14ac:dyDescent="0.2">
      <c r="B28" s="23" t="s">
        <v>1</v>
      </c>
      <c r="C28" s="24" t="s">
        <v>45</v>
      </c>
      <c r="D28" s="25" t="s">
        <v>1</v>
      </c>
      <c r="E28" s="25" t="s">
        <v>1</v>
      </c>
      <c r="F28" s="25" t="s">
        <v>1</v>
      </c>
      <c r="G28" s="25" t="s">
        <v>1</v>
      </c>
      <c r="H28" s="25" t="s">
        <v>1</v>
      </c>
      <c r="I28" s="25" t="s">
        <v>1</v>
      </c>
      <c r="J28" s="25" t="s">
        <v>1</v>
      </c>
      <c r="K28" s="25" t="s">
        <v>1</v>
      </c>
      <c r="L28" s="25" t="s">
        <v>1</v>
      </c>
      <c r="M28" s="25" t="s">
        <v>1</v>
      </c>
      <c r="N28" s="25" t="s">
        <v>1</v>
      </c>
      <c r="O28" s="25" t="s">
        <v>1</v>
      </c>
      <c r="P28" s="134" t="s">
        <v>1</v>
      </c>
      <c r="Q28" s="135" t="s">
        <v>1</v>
      </c>
      <c r="R28" s="57"/>
      <c r="S28" s="23" t="s">
        <v>1</v>
      </c>
      <c r="T28" s="26" t="s">
        <v>1</v>
      </c>
      <c r="U28" s="57"/>
    </row>
    <row r="29" spans="2:21" ht="14" customHeight="1" thickTop="1" thickBot="1" x14ac:dyDescent="0.2">
      <c r="B29" s="27">
        <v>1</v>
      </c>
      <c r="C29" s="14" t="str">
        <f t="shared" ref="C29:C35" si="11">C20</f>
        <v>6 h à 9 h 30</v>
      </c>
      <c r="D29" s="15">
        <v>1</v>
      </c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43">
        <f>+SUM(D29:P29)</f>
        <v>13</v>
      </c>
      <c r="R29" s="66"/>
      <c r="S29" s="147">
        <f t="shared" ref="S29:S35" si="12">SUM(D29:P29)/$Q$267</f>
        <v>5.1020408163265302E-3</v>
      </c>
      <c r="T29" s="153"/>
      <c r="U29" s="50"/>
    </row>
    <row r="30" spans="2:21" ht="14" customHeight="1" thickTop="1" thickBot="1" x14ac:dyDescent="0.2">
      <c r="B30" s="28">
        <v>2</v>
      </c>
      <c r="C30" s="17" t="str">
        <f t="shared" si="11"/>
        <v>9 h 30 à 11 h 30</v>
      </c>
      <c r="D30" s="18">
        <v>1</v>
      </c>
      <c r="E30" s="18">
        <v>1</v>
      </c>
      <c r="F30" s="18">
        <v>1</v>
      </c>
      <c r="G30" s="18">
        <v>1</v>
      </c>
      <c r="H30" s="18">
        <v>1</v>
      </c>
      <c r="I30" s="18">
        <v>1</v>
      </c>
      <c r="J30" s="18">
        <v>1</v>
      </c>
      <c r="K30" s="18">
        <v>1</v>
      </c>
      <c r="L30" s="18">
        <v>1</v>
      </c>
      <c r="M30" s="18">
        <v>1</v>
      </c>
      <c r="N30" s="18">
        <v>1</v>
      </c>
      <c r="O30" s="18">
        <v>1</v>
      </c>
      <c r="P30" s="18">
        <v>1</v>
      </c>
      <c r="Q30" s="144">
        <f>+SUM(D30:P30)</f>
        <v>13</v>
      </c>
      <c r="R30" s="66"/>
      <c r="S30" s="149">
        <f t="shared" si="12"/>
        <v>5.1020408163265302E-3</v>
      </c>
      <c r="T30" s="154"/>
      <c r="U30" s="50"/>
    </row>
    <row r="31" spans="2:21" ht="14" customHeight="1" thickTop="1" thickBot="1" x14ac:dyDescent="0.2">
      <c r="B31" s="28">
        <v>3</v>
      </c>
      <c r="C31" s="17" t="str">
        <f t="shared" si="11"/>
        <v>11 h 30 à 14 h 30</v>
      </c>
      <c r="D31" s="18">
        <v>1</v>
      </c>
      <c r="E31" s="18">
        <v>1</v>
      </c>
      <c r="F31" s="18">
        <v>1</v>
      </c>
      <c r="G31" s="18">
        <v>1</v>
      </c>
      <c r="H31" s="18">
        <v>1</v>
      </c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>
        <v>1</v>
      </c>
      <c r="O31" s="18">
        <v>1</v>
      </c>
      <c r="P31" s="18">
        <v>1</v>
      </c>
      <c r="Q31" s="144">
        <f t="shared" ref="Q31:Q35" si="13">+SUM(D31:P31)</f>
        <v>13</v>
      </c>
      <c r="R31" s="66"/>
      <c r="S31" s="149">
        <f t="shared" si="12"/>
        <v>5.1020408163265302E-3</v>
      </c>
      <c r="T31" s="154"/>
      <c r="U31" s="50"/>
    </row>
    <row r="32" spans="2:21" ht="14" customHeight="1" thickTop="1" thickBot="1" x14ac:dyDescent="0.2">
      <c r="B32" s="28">
        <v>4</v>
      </c>
      <c r="C32" s="17" t="str">
        <f t="shared" si="11"/>
        <v>14 h 30 à 17 h</v>
      </c>
      <c r="D32" s="18">
        <v>1</v>
      </c>
      <c r="E32" s="18">
        <v>1</v>
      </c>
      <c r="F32" s="18">
        <v>1</v>
      </c>
      <c r="G32" s="18">
        <v>1</v>
      </c>
      <c r="H32" s="18">
        <v>1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18">
        <v>1</v>
      </c>
      <c r="Q32" s="144">
        <f t="shared" si="13"/>
        <v>13</v>
      </c>
      <c r="R32" s="66"/>
      <c r="S32" s="149">
        <f t="shared" si="12"/>
        <v>5.1020408163265302E-3</v>
      </c>
      <c r="T32" s="154"/>
      <c r="U32" s="50"/>
    </row>
    <row r="33" spans="2:21" ht="14" customHeight="1" thickTop="1" thickBot="1" x14ac:dyDescent="0.2">
      <c r="B33" s="28">
        <v>5</v>
      </c>
      <c r="C33" s="17" t="str">
        <f t="shared" si="11"/>
        <v>17 h à 19 h</v>
      </c>
      <c r="D33" s="18">
        <v>1</v>
      </c>
      <c r="E33" s="18">
        <v>1</v>
      </c>
      <c r="F33" s="18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18">
        <v>1</v>
      </c>
      <c r="O33" s="18">
        <v>1</v>
      </c>
      <c r="P33" s="18">
        <v>1</v>
      </c>
      <c r="Q33" s="144">
        <f t="shared" si="13"/>
        <v>13</v>
      </c>
      <c r="R33" s="66"/>
      <c r="S33" s="149">
        <f t="shared" si="12"/>
        <v>5.1020408163265302E-3</v>
      </c>
      <c r="T33" s="154"/>
      <c r="U33" s="50"/>
    </row>
    <row r="34" spans="2:21" ht="14" customHeight="1" thickTop="1" thickBot="1" x14ac:dyDescent="0.2">
      <c r="B34" s="28">
        <v>6</v>
      </c>
      <c r="C34" s="17" t="str">
        <f t="shared" si="11"/>
        <v>19 h à 23 h</v>
      </c>
      <c r="D34" s="18">
        <v>1</v>
      </c>
      <c r="E34" s="18">
        <v>1</v>
      </c>
      <c r="F34" s="18">
        <v>1</v>
      </c>
      <c r="G34" s="18">
        <v>1</v>
      </c>
      <c r="H34" s="18">
        <v>1</v>
      </c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>
        <v>1</v>
      </c>
      <c r="P34" s="18">
        <v>1</v>
      </c>
      <c r="Q34" s="144">
        <f t="shared" si="13"/>
        <v>13</v>
      </c>
      <c r="R34" s="66"/>
      <c r="S34" s="149">
        <f t="shared" si="12"/>
        <v>5.1020408163265302E-3</v>
      </c>
      <c r="T34" s="154"/>
      <c r="U34" s="50"/>
    </row>
    <row r="35" spans="2:21" ht="14" customHeight="1" thickTop="1" thickBot="1" x14ac:dyDescent="0.2">
      <c r="B35" s="28">
        <v>7</v>
      </c>
      <c r="C35" s="17" t="str">
        <f t="shared" si="11"/>
        <v>23 h à 6 h</v>
      </c>
      <c r="D35" s="18">
        <v>1</v>
      </c>
      <c r="E35" s="18">
        <v>1</v>
      </c>
      <c r="F35" s="18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</v>
      </c>
      <c r="P35" s="18">
        <v>1</v>
      </c>
      <c r="Q35" s="144">
        <f t="shared" si="13"/>
        <v>13</v>
      </c>
      <c r="R35" s="66"/>
      <c r="S35" s="149">
        <f t="shared" si="12"/>
        <v>5.1020408163265302E-3</v>
      </c>
      <c r="T35" s="154"/>
      <c r="U35" s="50"/>
    </row>
    <row r="36" spans="2:21" ht="14" customHeight="1" thickTop="1" thickBot="1" x14ac:dyDescent="0.2">
      <c r="B36" s="29"/>
      <c r="C36" s="30" t="str">
        <f t="shared" ref="C36" si="14">+C18</f>
        <v>Total</v>
      </c>
      <c r="D36" s="32">
        <f t="shared" ref="D36:P36" si="15">+D29+D30+D31+D32+D33+D34+D35</f>
        <v>7</v>
      </c>
      <c r="E36" s="32">
        <f t="shared" si="15"/>
        <v>7</v>
      </c>
      <c r="F36" s="32">
        <f t="shared" si="15"/>
        <v>7</v>
      </c>
      <c r="G36" s="31">
        <f t="shared" si="15"/>
        <v>7</v>
      </c>
      <c r="H36" s="32">
        <f t="shared" si="15"/>
        <v>7</v>
      </c>
      <c r="I36" s="31">
        <f t="shared" si="15"/>
        <v>7</v>
      </c>
      <c r="J36" s="31">
        <f t="shared" si="15"/>
        <v>7</v>
      </c>
      <c r="K36" s="32">
        <f t="shared" si="15"/>
        <v>7</v>
      </c>
      <c r="L36" s="31">
        <f t="shared" si="15"/>
        <v>7</v>
      </c>
      <c r="M36" s="31">
        <f t="shared" si="15"/>
        <v>7</v>
      </c>
      <c r="N36" s="32">
        <f t="shared" si="15"/>
        <v>7</v>
      </c>
      <c r="O36" s="31">
        <f t="shared" si="15"/>
        <v>7</v>
      </c>
      <c r="P36" s="31">
        <f t="shared" si="15"/>
        <v>7</v>
      </c>
      <c r="Q36" s="130">
        <f>+SUM(D36:P36)</f>
        <v>91</v>
      </c>
      <c r="R36" s="68"/>
      <c r="S36" s="151" t="s">
        <v>1</v>
      </c>
      <c r="T36" s="152">
        <f t="shared" si="10"/>
        <v>3.5714285714285712E-2</v>
      </c>
      <c r="U36" s="52"/>
    </row>
    <row r="37" spans="2:21" ht="14" customHeight="1" thickTop="1" thickBot="1" x14ac:dyDescent="0.2">
      <c r="B37" s="33" t="s">
        <v>1</v>
      </c>
      <c r="C37" s="34" t="s">
        <v>46</v>
      </c>
      <c r="D37" s="35" t="s">
        <v>1</v>
      </c>
      <c r="E37" s="25" t="s">
        <v>1</v>
      </c>
      <c r="F37" s="25" t="s">
        <v>1</v>
      </c>
      <c r="G37" s="25" t="s">
        <v>1</v>
      </c>
      <c r="H37" s="25" t="s">
        <v>1</v>
      </c>
      <c r="I37" s="25" t="s">
        <v>1</v>
      </c>
      <c r="J37" s="25" t="s">
        <v>1</v>
      </c>
      <c r="K37" s="25" t="s">
        <v>1</v>
      </c>
      <c r="L37" s="25" t="s">
        <v>1</v>
      </c>
      <c r="M37" s="25" t="s">
        <v>1</v>
      </c>
      <c r="N37" s="25" t="s">
        <v>1</v>
      </c>
      <c r="O37" s="25" t="s">
        <v>1</v>
      </c>
      <c r="P37" s="134" t="s">
        <v>1</v>
      </c>
      <c r="Q37" s="135" t="s">
        <v>1</v>
      </c>
      <c r="R37" s="57"/>
      <c r="S37" s="23" t="s">
        <v>1</v>
      </c>
      <c r="T37" s="26" t="s">
        <v>1</v>
      </c>
      <c r="U37" s="57"/>
    </row>
    <row r="38" spans="2:21" ht="14" customHeight="1" thickTop="1" thickBot="1" x14ac:dyDescent="0.2">
      <c r="B38" s="27">
        <v>1</v>
      </c>
      <c r="C38" s="14" t="str">
        <f t="shared" ref="C38:C44" si="16">C29</f>
        <v>6 h à 9 h 30</v>
      </c>
      <c r="D38" s="15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31">
        <v>1</v>
      </c>
      <c r="Q38" s="143">
        <f>+SUM(D38:P38)</f>
        <v>13</v>
      </c>
      <c r="R38" s="66"/>
      <c r="S38" s="147">
        <f t="shared" ref="S38:S44" si="17">SUM(D38:P38)/$Q$267</f>
        <v>5.1020408163265302E-3</v>
      </c>
      <c r="T38" s="153"/>
      <c r="U38" s="50"/>
    </row>
    <row r="39" spans="2:21" ht="14" customHeight="1" thickTop="1" thickBot="1" x14ac:dyDescent="0.2">
      <c r="B39" s="28">
        <v>2</v>
      </c>
      <c r="C39" s="17" t="str">
        <f t="shared" si="16"/>
        <v>9 h 30 à 11 h 30</v>
      </c>
      <c r="D39" s="18">
        <v>1</v>
      </c>
      <c r="E39" s="18">
        <v>1</v>
      </c>
      <c r="F39" s="18">
        <v>1</v>
      </c>
      <c r="G39" s="18">
        <v>1</v>
      </c>
      <c r="H39" s="18">
        <v>1</v>
      </c>
      <c r="I39" s="18">
        <v>1</v>
      </c>
      <c r="J39" s="18">
        <v>1</v>
      </c>
      <c r="K39" s="18">
        <v>1</v>
      </c>
      <c r="L39" s="18">
        <v>1</v>
      </c>
      <c r="M39" s="18">
        <v>1</v>
      </c>
      <c r="N39" s="18">
        <v>1</v>
      </c>
      <c r="O39" s="18">
        <v>1</v>
      </c>
      <c r="P39" s="132">
        <v>1</v>
      </c>
      <c r="Q39" s="144">
        <f>+SUM(D39:P39)</f>
        <v>13</v>
      </c>
      <c r="R39" s="66"/>
      <c r="S39" s="149">
        <f t="shared" si="17"/>
        <v>5.1020408163265302E-3</v>
      </c>
      <c r="T39" s="154"/>
      <c r="U39" s="50"/>
    </row>
    <row r="40" spans="2:21" ht="14" customHeight="1" thickTop="1" thickBot="1" x14ac:dyDescent="0.2">
      <c r="B40" s="28">
        <v>3</v>
      </c>
      <c r="C40" s="17" t="str">
        <f t="shared" si="16"/>
        <v>11 h 30 à 14 h 30</v>
      </c>
      <c r="D40" s="18">
        <v>1</v>
      </c>
      <c r="E40" s="18">
        <v>1</v>
      </c>
      <c r="F40" s="18">
        <v>1</v>
      </c>
      <c r="G40" s="18">
        <v>1</v>
      </c>
      <c r="H40" s="18">
        <v>1</v>
      </c>
      <c r="I40" s="18">
        <v>1</v>
      </c>
      <c r="J40" s="18">
        <v>1</v>
      </c>
      <c r="K40" s="18">
        <v>1</v>
      </c>
      <c r="L40" s="18">
        <v>1</v>
      </c>
      <c r="M40" s="18">
        <v>1</v>
      </c>
      <c r="N40" s="18">
        <v>1</v>
      </c>
      <c r="O40" s="18">
        <v>1</v>
      </c>
      <c r="P40" s="132">
        <v>1</v>
      </c>
      <c r="Q40" s="144">
        <f t="shared" ref="Q40:Q44" si="18">+SUM(D40:P40)</f>
        <v>13</v>
      </c>
      <c r="R40" s="66"/>
      <c r="S40" s="149">
        <f t="shared" si="17"/>
        <v>5.1020408163265302E-3</v>
      </c>
      <c r="T40" s="154"/>
      <c r="U40" s="50"/>
    </row>
    <row r="41" spans="2:21" ht="14" customHeight="1" thickTop="1" thickBot="1" x14ac:dyDescent="0.2">
      <c r="B41" s="28">
        <v>4</v>
      </c>
      <c r="C41" s="17" t="str">
        <f t="shared" si="16"/>
        <v>14 h 30 à 17 h</v>
      </c>
      <c r="D41" s="18">
        <v>1</v>
      </c>
      <c r="E41" s="18">
        <v>1</v>
      </c>
      <c r="F41" s="18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1</v>
      </c>
      <c r="N41" s="18">
        <v>1</v>
      </c>
      <c r="O41" s="18">
        <v>1</v>
      </c>
      <c r="P41" s="132">
        <v>1</v>
      </c>
      <c r="Q41" s="144">
        <f t="shared" si="18"/>
        <v>13</v>
      </c>
      <c r="R41" s="66"/>
      <c r="S41" s="149">
        <f t="shared" si="17"/>
        <v>5.1020408163265302E-3</v>
      </c>
      <c r="T41" s="154"/>
      <c r="U41" s="50"/>
    </row>
    <row r="42" spans="2:21" ht="14" customHeight="1" thickTop="1" thickBot="1" x14ac:dyDescent="0.2">
      <c r="B42" s="28">
        <v>5</v>
      </c>
      <c r="C42" s="17" t="str">
        <f t="shared" si="16"/>
        <v>17 h à 19 h</v>
      </c>
      <c r="D42" s="18">
        <v>1</v>
      </c>
      <c r="E42" s="18">
        <v>1</v>
      </c>
      <c r="F42" s="18">
        <v>1</v>
      </c>
      <c r="G42" s="18">
        <v>1</v>
      </c>
      <c r="H42" s="18">
        <v>1</v>
      </c>
      <c r="I42" s="18">
        <v>1</v>
      </c>
      <c r="J42" s="18">
        <v>1</v>
      </c>
      <c r="K42" s="18">
        <v>1</v>
      </c>
      <c r="L42" s="18">
        <v>1</v>
      </c>
      <c r="M42" s="18">
        <v>1</v>
      </c>
      <c r="N42" s="18">
        <v>1</v>
      </c>
      <c r="O42" s="18">
        <v>1</v>
      </c>
      <c r="P42" s="132">
        <v>1</v>
      </c>
      <c r="Q42" s="144">
        <f t="shared" si="18"/>
        <v>13</v>
      </c>
      <c r="R42" s="66"/>
      <c r="S42" s="149">
        <f t="shared" si="17"/>
        <v>5.1020408163265302E-3</v>
      </c>
      <c r="T42" s="154"/>
      <c r="U42" s="50"/>
    </row>
    <row r="43" spans="2:21" ht="14" customHeight="1" thickTop="1" thickBot="1" x14ac:dyDescent="0.2">
      <c r="B43" s="28">
        <v>6</v>
      </c>
      <c r="C43" s="17" t="str">
        <f t="shared" si="16"/>
        <v>19 h à 23 h</v>
      </c>
      <c r="D43" s="18">
        <v>1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1</v>
      </c>
      <c r="K43" s="18">
        <v>1</v>
      </c>
      <c r="L43" s="18">
        <v>1</v>
      </c>
      <c r="M43" s="18">
        <v>1</v>
      </c>
      <c r="N43" s="18">
        <v>1</v>
      </c>
      <c r="O43" s="18">
        <v>1</v>
      </c>
      <c r="P43" s="132">
        <v>1</v>
      </c>
      <c r="Q43" s="144">
        <f t="shared" si="18"/>
        <v>13</v>
      </c>
      <c r="R43" s="66"/>
      <c r="S43" s="149">
        <f t="shared" si="17"/>
        <v>5.1020408163265302E-3</v>
      </c>
      <c r="T43" s="154"/>
      <c r="U43" s="50"/>
    </row>
    <row r="44" spans="2:21" ht="14" customHeight="1" thickTop="1" thickBot="1" x14ac:dyDescent="0.2">
      <c r="B44" s="28">
        <v>7</v>
      </c>
      <c r="C44" s="17" t="str">
        <f t="shared" si="16"/>
        <v>23 h à 6 h</v>
      </c>
      <c r="D44" s="18">
        <v>1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>
        <v>1</v>
      </c>
      <c r="K44" s="18">
        <v>1</v>
      </c>
      <c r="L44" s="18">
        <v>1</v>
      </c>
      <c r="M44" s="18">
        <v>1</v>
      </c>
      <c r="N44" s="18">
        <v>1</v>
      </c>
      <c r="O44" s="18">
        <v>1</v>
      </c>
      <c r="P44" s="132">
        <v>1</v>
      </c>
      <c r="Q44" s="144">
        <f t="shared" si="18"/>
        <v>13</v>
      </c>
      <c r="R44" s="66"/>
      <c r="S44" s="149">
        <f t="shared" si="17"/>
        <v>5.1020408163265302E-3</v>
      </c>
      <c r="T44" s="154"/>
      <c r="U44" s="50"/>
    </row>
    <row r="45" spans="2:21" ht="14" customHeight="1" thickTop="1" thickBot="1" x14ac:dyDescent="0.2">
      <c r="B45" s="29"/>
      <c r="C45" s="36" t="str">
        <f>+C36</f>
        <v>Total</v>
      </c>
      <c r="D45" s="32">
        <f t="shared" ref="D45:K45" si="19">+D38+D39+D40+D41+D42+D43+D44</f>
        <v>7</v>
      </c>
      <c r="E45" s="32">
        <f t="shared" si="19"/>
        <v>7</v>
      </c>
      <c r="F45" s="32">
        <f t="shared" si="19"/>
        <v>7</v>
      </c>
      <c r="G45" s="31">
        <f t="shared" si="19"/>
        <v>7</v>
      </c>
      <c r="H45" s="32">
        <f t="shared" si="19"/>
        <v>7</v>
      </c>
      <c r="I45" s="32">
        <f t="shared" si="19"/>
        <v>7</v>
      </c>
      <c r="J45" s="31">
        <f t="shared" si="19"/>
        <v>7</v>
      </c>
      <c r="K45" s="32">
        <f t="shared" si="19"/>
        <v>7</v>
      </c>
      <c r="L45" s="31">
        <f>+L38+L39+L40+L41+L42+L43+L44</f>
        <v>7</v>
      </c>
      <c r="M45" s="31">
        <f>+M38+M39+M40+M41+M42+M43+M44</f>
        <v>7</v>
      </c>
      <c r="N45" s="32">
        <f>+N38+N39+N40+N41+N42+N43+N44</f>
        <v>7</v>
      </c>
      <c r="O45" s="31">
        <f>+O38+O39+O40+O41+O42+O43+O44</f>
        <v>7</v>
      </c>
      <c r="P45" s="136">
        <f>+P38+P39+P40+P41+P42+P43+P44</f>
        <v>7</v>
      </c>
      <c r="Q45" s="130">
        <f>+SUM(D45:P45)</f>
        <v>91</v>
      </c>
      <c r="R45" s="68"/>
      <c r="S45" s="151" t="s">
        <v>1</v>
      </c>
      <c r="T45" s="152">
        <f t="shared" si="10"/>
        <v>3.5714285714285712E-2</v>
      </c>
      <c r="U45" s="52"/>
    </row>
    <row r="46" spans="2:21" ht="14" customHeight="1" thickTop="1" thickBot="1" x14ac:dyDescent="0.2">
      <c r="B46" s="33" t="s">
        <v>1</v>
      </c>
      <c r="C46" s="37" t="s">
        <v>47</v>
      </c>
      <c r="D46" s="25" t="s">
        <v>1</v>
      </c>
      <c r="E46" s="25" t="s">
        <v>1</v>
      </c>
      <c r="F46" s="25" t="s">
        <v>1</v>
      </c>
      <c r="G46" s="25" t="s">
        <v>1</v>
      </c>
      <c r="H46" s="25" t="s">
        <v>1</v>
      </c>
      <c r="I46" s="25" t="s">
        <v>1</v>
      </c>
      <c r="J46" s="25" t="s">
        <v>1</v>
      </c>
      <c r="K46" s="25" t="s">
        <v>1</v>
      </c>
      <c r="L46" s="25" t="s">
        <v>1</v>
      </c>
      <c r="M46" s="25" t="s">
        <v>1</v>
      </c>
      <c r="N46" s="25" t="s">
        <v>1</v>
      </c>
      <c r="O46" s="25" t="s">
        <v>1</v>
      </c>
      <c r="P46" s="134" t="s">
        <v>1</v>
      </c>
      <c r="Q46" s="135" t="s">
        <v>1</v>
      </c>
      <c r="R46" s="57"/>
      <c r="S46" s="23" t="s">
        <v>1</v>
      </c>
      <c r="T46" s="26" t="s">
        <v>1</v>
      </c>
      <c r="U46" s="57"/>
    </row>
    <row r="47" spans="2:21" ht="14" customHeight="1" thickTop="1" thickBot="1" x14ac:dyDescent="0.2">
      <c r="B47" s="27">
        <v>1</v>
      </c>
      <c r="C47" s="38" t="str">
        <f t="shared" ref="C47:C53" si="20">C38</f>
        <v>6 h à 9 h 30</v>
      </c>
      <c r="D47" s="15">
        <v>1</v>
      </c>
      <c r="E47" s="15">
        <v>1</v>
      </c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31">
        <v>1</v>
      </c>
      <c r="Q47" s="143">
        <f>+SUM(D47:P47)</f>
        <v>13</v>
      </c>
      <c r="R47" s="66"/>
      <c r="S47" s="147">
        <f t="shared" ref="S47:S53" si="21">SUM(D47:P47)/$Q$267</f>
        <v>5.1020408163265302E-3</v>
      </c>
      <c r="T47" s="153"/>
      <c r="U47" s="50"/>
    </row>
    <row r="48" spans="2:21" ht="14" customHeight="1" thickTop="1" thickBot="1" x14ac:dyDescent="0.2">
      <c r="B48" s="28">
        <v>2</v>
      </c>
      <c r="C48" s="17" t="str">
        <f t="shared" si="20"/>
        <v>9 h 30 à 11 h 30</v>
      </c>
      <c r="D48" s="18">
        <v>1</v>
      </c>
      <c r="E48" s="18">
        <v>1</v>
      </c>
      <c r="F48" s="18">
        <v>1</v>
      </c>
      <c r="G48" s="18">
        <v>1</v>
      </c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1</v>
      </c>
      <c r="O48" s="18">
        <v>1</v>
      </c>
      <c r="P48" s="132">
        <v>1</v>
      </c>
      <c r="Q48" s="144">
        <f>+SUM(D48:P48)</f>
        <v>13</v>
      </c>
      <c r="R48" s="66"/>
      <c r="S48" s="149">
        <f t="shared" si="21"/>
        <v>5.1020408163265302E-3</v>
      </c>
      <c r="T48" s="154"/>
      <c r="U48" s="50"/>
    </row>
    <row r="49" spans="2:21" ht="14" customHeight="1" thickTop="1" thickBot="1" x14ac:dyDescent="0.2">
      <c r="B49" s="28">
        <v>3</v>
      </c>
      <c r="C49" s="17" t="str">
        <f t="shared" si="20"/>
        <v>11 h 30 à 14 h 30</v>
      </c>
      <c r="D49" s="18">
        <v>1</v>
      </c>
      <c r="E49" s="18">
        <v>1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132">
        <v>1</v>
      </c>
      <c r="Q49" s="144">
        <f t="shared" ref="Q49:Q53" si="22">+SUM(D49:P49)</f>
        <v>13</v>
      </c>
      <c r="R49" s="66"/>
      <c r="S49" s="149">
        <f t="shared" si="21"/>
        <v>5.1020408163265302E-3</v>
      </c>
      <c r="T49" s="154"/>
      <c r="U49" s="50"/>
    </row>
    <row r="50" spans="2:21" ht="14" customHeight="1" thickTop="1" thickBot="1" x14ac:dyDescent="0.2">
      <c r="B50" s="28">
        <v>4</v>
      </c>
      <c r="C50" s="17" t="str">
        <f t="shared" si="20"/>
        <v>14 h 30 à 17 h</v>
      </c>
      <c r="D50" s="18">
        <v>1</v>
      </c>
      <c r="E50" s="18">
        <v>1</v>
      </c>
      <c r="F50" s="18">
        <v>1</v>
      </c>
      <c r="G50" s="18">
        <v>1</v>
      </c>
      <c r="H50" s="18">
        <v>1</v>
      </c>
      <c r="I50" s="18">
        <v>1</v>
      </c>
      <c r="J50" s="18">
        <v>1</v>
      </c>
      <c r="K50" s="18">
        <v>1</v>
      </c>
      <c r="L50" s="18">
        <v>1</v>
      </c>
      <c r="M50" s="18">
        <v>1</v>
      </c>
      <c r="N50" s="18">
        <v>1</v>
      </c>
      <c r="O50" s="18">
        <v>1</v>
      </c>
      <c r="P50" s="132">
        <v>1</v>
      </c>
      <c r="Q50" s="144">
        <f t="shared" si="22"/>
        <v>13</v>
      </c>
      <c r="R50" s="66"/>
      <c r="S50" s="149">
        <f t="shared" si="21"/>
        <v>5.1020408163265302E-3</v>
      </c>
      <c r="T50" s="154"/>
      <c r="U50" s="50"/>
    </row>
    <row r="51" spans="2:21" ht="14" customHeight="1" thickTop="1" thickBot="1" x14ac:dyDescent="0.2">
      <c r="B51" s="28">
        <v>5</v>
      </c>
      <c r="C51" s="17" t="str">
        <f t="shared" si="20"/>
        <v>17 h à 19 h</v>
      </c>
      <c r="D51" s="18">
        <v>1</v>
      </c>
      <c r="E51" s="18">
        <v>1</v>
      </c>
      <c r="F51" s="18">
        <v>1</v>
      </c>
      <c r="G51" s="18">
        <v>1</v>
      </c>
      <c r="H51" s="18">
        <v>1</v>
      </c>
      <c r="I51" s="18">
        <v>1</v>
      </c>
      <c r="J51" s="18">
        <v>1</v>
      </c>
      <c r="K51" s="18">
        <v>1</v>
      </c>
      <c r="L51" s="18">
        <v>1</v>
      </c>
      <c r="M51" s="18">
        <v>1</v>
      </c>
      <c r="N51" s="18">
        <v>1</v>
      </c>
      <c r="O51" s="18">
        <v>1</v>
      </c>
      <c r="P51" s="132">
        <v>1</v>
      </c>
      <c r="Q51" s="144">
        <f t="shared" si="22"/>
        <v>13</v>
      </c>
      <c r="R51" s="66"/>
      <c r="S51" s="149">
        <f t="shared" si="21"/>
        <v>5.1020408163265302E-3</v>
      </c>
      <c r="T51" s="154"/>
      <c r="U51" s="50"/>
    </row>
    <row r="52" spans="2:21" ht="14" customHeight="1" thickTop="1" thickBot="1" x14ac:dyDescent="0.2">
      <c r="B52" s="28">
        <v>6</v>
      </c>
      <c r="C52" s="17" t="str">
        <f t="shared" si="20"/>
        <v>19 h à 23 h</v>
      </c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>
        <v>1</v>
      </c>
      <c r="J52" s="18">
        <v>1</v>
      </c>
      <c r="K52" s="18">
        <v>1</v>
      </c>
      <c r="L52" s="18">
        <v>1</v>
      </c>
      <c r="M52" s="18">
        <v>1</v>
      </c>
      <c r="N52" s="18">
        <v>1</v>
      </c>
      <c r="O52" s="18">
        <v>1</v>
      </c>
      <c r="P52" s="132">
        <v>1</v>
      </c>
      <c r="Q52" s="144">
        <f t="shared" si="22"/>
        <v>13</v>
      </c>
      <c r="R52" s="66"/>
      <c r="S52" s="149">
        <f t="shared" si="21"/>
        <v>5.1020408163265302E-3</v>
      </c>
      <c r="T52" s="154"/>
      <c r="U52" s="50"/>
    </row>
    <row r="53" spans="2:21" ht="14" customHeight="1" thickTop="1" thickBot="1" x14ac:dyDescent="0.2">
      <c r="B53" s="28">
        <v>7</v>
      </c>
      <c r="C53" s="17" t="str">
        <f t="shared" si="20"/>
        <v>23 h à 6 h</v>
      </c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  <c r="P53" s="132">
        <v>1</v>
      </c>
      <c r="Q53" s="144">
        <f t="shared" si="22"/>
        <v>13</v>
      </c>
      <c r="R53" s="66"/>
      <c r="S53" s="149">
        <f t="shared" si="21"/>
        <v>5.1020408163265302E-3</v>
      </c>
      <c r="T53" s="154"/>
      <c r="U53" s="50"/>
    </row>
    <row r="54" spans="2:21" ht="14" customHeight="1" thickTop="1" thickBot="1" x14ac:dyDescent="0.2">
      <c r="B54" s="29"/>
      <c r="C54" s="30" t="str">
        <f t="shared" ref="C54" si="23">+C45</f>
        <v>Total</v>
      </c>
      <c r="D54" s="32">
        <f t="shared" ref="D54:M54" si="24">+D47+D48+D49+D50+D51+D52+D53</f>
        <v>7</v>
      </c>
      <c r="E54" s="32">
        <f t="shared" si="24"/>
        <v>7</v>
      </c>
      <c r="F54" s="32">
        <f t="shared" si="24"/>
        <v>7</v>
      </c>
      <c r="G54" s="31">
        <f t="shared" si="24"/>
        <v>7</v>
      </c>
      <c r="H54" s="32">
        <f t="shared" si="24"/>
        <v>7</v>
      </c>
      <c r="I54" s="32">
        <f t="shared" si="24"/>
        <v>7</v>
      </c>
      <c r="J54" s="31">
        <f t="shared" si="24"/>
        <v>7</v>
      </c>
      <c r="K54" s="32">
        <f t="shared" si="24"/>
        <v>7</v>
      </c>
      <c r="L54" s="32">
        <f t="shared" si="24"/>
        <v>7</v>
      </c>
      <c r="M54" s="31">
        <f t="shared" si="24"/>
        <v>7</v>
      </c>
      <c r="N54" s="32">
        <f>+N47+N48+N49+N50+N51+N52+N53</f>
        <v>7</v>
      </c>
      <c r="O54" s="32">
        <f>+O47+O48+O49+O50+O51+O52+O53</f>
        <v>7</v>
      </c>
      <c r="P54" s="133">
        <f>+P47+P48+P49+P50+P51+P52+P53</f>
        <v>7</v>
      </c>
      <c r="Q54" s="130">
        <f>+SUM(D54:P54)</f>
        <v>91</v>
      </c>
      <c r="R54" s="68"/>
      <c r="S54" s="151" t="s">
        <v>1</v>
      </c>
      <c r="T54" s="152">
        <f t="shared" si="10"/>
        <v>3.5714285714285712E-2</v>
      </c>
      <c r="U54" s="52"/>
    </row>
    <row r="55" spans="2:21" ht="14" customHeight="1" thickTop="1" thickBot="1" x14ac:dyDescent="0.2">
      <c r="B55" s="33" t="s">
        <v>1</v>
      </c>
      <c r="C55" s="34" t="s">
        <v>48</v>
      </c>
      <c r="D55" s="25" t="s">
        <v>1</v>
      </c>
      <c r="E55" s="25" t="s">
        <v>1</v>
      </c>
      <c r="F55" s="25" t="s">
        <v>1</v>
      </c>
      <c r="G55" s="25" t="s">
        <v>1</v>
      </c>
      <c r="H55" s="25" t="s">
        <v>1</v>
      </c>
      <c r="I55" s="25" t="s">
        <v>1</v>
      </c>
      <c r="J55" s="25" t="s">
        <v>1</v>
      </c>
      <c r="K55" s="25" t="s">
        <v>1</v>
      </c>
      <c r="L55" s="25" t="s">
        <v>1</v>
      </c>
      <c r="M55" s="25" t="s">
        <v>1</v>
      </c>
      <c r="N55" s="25" t="s">
        <v>1</v>
      </c>
      <c r="O55" s="25" t="s">
        <v>1</v>
      </c>
      <c r="P55" s="134" t="s">
        <v>1</v>
      </c>
      <c r="Q55" s="135" t="s">
        <v>1</v>
      </c>
      <c r="R55" s="57"/>
      <c r="S55" s="23" t="s">
        <v>1</v>
      </c>
      <c r="T55" s="26" t="s">
        <v>1</v>
      </c>
      <c r="U55" s="57"/>
    </row>
    <row r="56" spans="2:21" ht="14" customHeight="1" thickTop="1" thickBot="1" x14ac:dyDescent="0.2">
      <c r="B56" s="27">
        <v>1</v>
      </c>
      <c r="C56" s="14" t="str">
        <f t="shared" ref="C56:C62" si="25">C47</f>
        <v>6 h à 9 h 30</v>
      </c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31">
        <v>1</v>
      </c>
      <c r="Q56" s="143">
        <f>+SUM(D56:P56)</f>
        <v>13</v>
      </c>
      <c r="R56" s="66"/>
      <c r="S56" s="147">
        <f t="shared" ref="S56:S62" si="26">SUM(D56:P56)/$Q$267</f>
        <v>5.1020408163265302E-3</v>
      </c>
      <c r="T56" s="153"/>
      <c r="U56" s="50"/>
    </row>
    <row r="57" spans="2:21" ht="14" customHeight="1" thickTop="1" thickBot="1" x14ac:dyDescent="0.2">
      <c r="B57" s="27">
        <v>2</v>
      </c>
      <c r="C57" s="17" t="str">
        <f t="shared" si="25"/>
        <v>9 h 30 à 11 h 30</v>
      </c>
      <c r="D57" s="18">
        <v>1</v>
      </c>
      <c r="E57" s="18">
        <v>1</v>
      </c>
      <c r="F57" s="18">
        <v>1</v>
      </c>
      <c r="G57" s="18">
        <v>1</v>
      </c>
      <c r="H57" s="18">
        <v>1</v>
      </c>
      <c r="I57" s="18">
        <v>1</v>
      </c>
      <c r="J57" s="18">
        <v>1</v>
      </c>
      <c r="K57" s="18">
        <v>1</v>
      </c>
      <c r="L57" s="18">
        <v>1</v>
      </c>
      <c r="M57" s="18">
        <v>1</v>
      </c>
      <c r="N57" s="18">
        <v>1</v>
      </c>
      <c r="O57" s="18">
        <v>1</v>
      </c>
      <c r="P57" s="132">
        <v>1</v>
      </c>
      <c r="Q57" s="144">
        <f>+SUM(D57:P57)</f>
        <v>13</v>
      </c>
      <c r="R57" s="66"/>
      <c r="S57" s="149">
        <f t="shared" si="26"/>
        <v>5.1020408163265302E-3</v>
      </c>
      <c r="T57" s="154"/>
      <c r="U57" s="50"/>
    </row>
    <row r="58" spans="2:21" ht="14" customHeight="1" thickTop="1" thickBot="1" x14ac:dyDescent="0.2">
      <c r="B58" s="27">
        <v>3</v>
      </c>
      <c r="C58" s="17" t="str">
        <f t="shared" si="25"/>
        <v>11 h 30 à 14 h 30</v>
      </c>
      <c r="D58" s="18">
        <v>1</v>
      </c>
      <c r="E58" s="18">
        <v>1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  <c r="P58" s="132">
        <v>1</v>
      </c>
      <c r="Q58" s="144">
        <f t="shared" ref="Q58:Q62" si="27">+SUM(D58:P58)</f>
        <v>13</v>
      </c>
      <c r="R58" s="66"/>
      <c r="S58" s="149">
        <f t="shared" si="26"/>
        <v>5.1020408163265302E-3</v>
      </c>
      <c r="T58" s="154"/>
      <c r="U58" s="50"/>
    </row>
    <row r="59" spans="2:21" ht="14" customHeight="1" thickTop="1" thickBot="1" x14ac:dyDescent="0.2">
      <c r="B59" s="27">
        <v>4</v>
      </c>
      <c r="C59" s="17" t="str">
        <f t="shared" si="25"/>
        <v>14 h 30 à 17 h</v>
      </c>
      <c r="D59" s="18">
        <v>1</v>
      </c>
      <c r="E59" s="18">
        <v>1</v>
      </c>
      <c r="F59" s="18">
        <v>1</v>
      </c>
      <c r="G59" s="18">
        <v>1</v>
      </c>
      <c r="H59" s="18">
        <v>1</v>
      </c>
      <c r="I59" s="18">
        <v>1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  <c r="O59" s="18">
        <v>1</v>
      </c>
      <c r="P59" s="132">
        <v>1</v>
      </c>
      <c r="Q59" s="144">
        <f t="shared" si="27"/>
        <v>13</v>
      </c>
      <c r="R59" s="66"/>
      <c r="S59" s="149">
        <f t="shared" si="26"/>
        <v>5.1020408163265302E-3</v>
      </c>
      <c r="T59" s="154"/>
      <c r="U59" s="50"/>
    </row>
    <row r="60" spans="2:21" ht="14" customHeight="1" thickTop="1" thickBot="1" x14ac:dyDescent="0.2">
      <c r="B60" s="27">
        <v>5</v>
      </c>
      <c r="C60" s="17" t="str">
        <f t="shared" si="25"/>
        <v>17 h à 19 h</v>
      </c>
      <c r="D60" s="18">
        <v>1</v>
      </c>
      <c r="E60" s="18">
        <v>1</v>
      </c>
      <c r="F60" s="18">
        <v>1</v>
      </c>
      <c r="G60" s="18">
        <v>1</v>
      </c>
      <c r="H60" s="18">
        <v>1</v>
      </c>
      <c r="I60" s="18">
        <v>1</v>
      </c>
      <c r="J60" s="18">
        <v>1</v>
      </c>
      <c r="K60" s="18">
        <v>1</v>
      </c>
      <c r="L60" s="18">
        <v>1</v>
      </c>
      <c r="M60" s="18">
        <v>1</v>
      </c>
      <c r="N60" s="18">
        <v>1</v>
      </c>
      <c r="O60" s="18">
        <v>1</v>
      </c>
      <c r="P60" s="132">
        <v>1</v>
      </c>
      <c r="Q60" s="144">
        <f t="shared" si="27"/>
        <v>13</v>
      </c>
      <c r="R60" s="66"/>
      <c r="S60" s="149">
        <f t="shared" si="26"/>
        <v>5.1020408163265302E-3</v>
      </c>
      <c r="T60" s="154"/>
      <c r="U60" s="50"/>
    </row>
    <row r="61" spans="2:21" ht="14" customHeight="1" thickTop="1" thickBot="1" x14ac:dyDescent="0.2">
      <c r="B61" s="27">
        <v>6</v>
      </c>
      <c r="C61" s="17" t="str">
        <f t="shared" si="25"/>
        <v>19 h à 23 h</v>
      </c>
      <c r="D61" s="18">
        <v>1</v>
      </c>
      <c r="E61" s="18">
        <v>1</v>
      </c>
      <c r="F61" s="18">
        <v>1</v>
      </c>
      <c r="G61" s="18">
        <v>1</v>
      </c>
      <c r="H61" s="18">
        <v>1</v>
      </c>
      <c r="I61" s="18">
        <v>1</v>
      </c>
      <c r="J61" s="18">
        <v>1</v>
      </c>
      <c r="K61" s="18">
        <v>1</v>
      </c>
      <c r="L61" s="18">
        <v>1</v>
      </c>
      <c r="M61" s="18">
        <v>1</v>
      </c>
      <c r="N61" s="18">
        <v>1</v>
      </c>
      <c r="O61" s="18">
        <v>1</v>
      </c>
      <c r="P61" s="132">
        <v>1</v>
      </c>
      <c r="Q61" s="144">
        <f t="shared" si="27"/>
        <v>13</v>
      </c>
      <c r="R61" s="66"/>
      <c r="S61" s="149">
        <f t="shared" si="26"/>
        <v>5.1020408163265302E-3</v>
      </c>
      <c r="T61" s="154"/>
      <c r="U61" s="50"/>
    </row>
    <row r="62" spans="2:21" ht="14" customHeight="1" thickTop="1" thickBot="1" x14ac:dyDescent="0.2">
      <c r="B62" s="27">
        <v>7</v>
      </c>
      <c r="C62" s="17" t="str">
        <f t="shared" si="25"/>
        <v>23 h à 6 h</v>
      </c>
      <c r="D62" s="18">
        <v>1</v>
      </c>
      <c r="E62" s="18">
        <v>1</v>
      </c>
      <c r="F62" s="18">
        <v>1</v>
      </c>
      <c r="G62" s="18">
        <v>1</v>
      </c>
      <c r="H62" s="18">
        <v>1</v>
      </c>
      <c r="I62" s="18">
        <v>1</v>
      </c>
      <c r="J62" s="18">
        <v>1</v>
      </c>
      <c r="K62" s="18">
        <v>1</v>
      </c>
      <c r="L62" s="18">
        <v>1</v>
      </c>
      <c r="M62" s="18">
        <v>1</v>
      </c>
      <c r="N62" s="18">
        <v>1</v>
      </c>
      <c r="O62" s="18">
        <v>1</v>
      </c>
      <c r="P62" s="132">
        <v>1</v>
      </c>
      <c r="Q62" s="144">
        <f t="shared" si="27"/>
        <v>13</v>
      </c>
      <c r="R62" s="66"/>
      <c r="S62" s="149">
        <f t="shared" si="26"/>
        <v>5.1020408163265302E-3</v>
      </c>
      <c r="T62" s="154"/>
      <c r="U62" s="50"/>
    </row>
    <row r="63" spans="2:21" ht="14" customHeight="1" thickTop="1" thickBot="1" x14ac:dyDescent="0.2">
      <c r="B63" s="29"/>
      <c r="C63" s="36" t="str">
        <f t="shared" ref="C63" si="28">+C54</f>
        <v>Total</v>
      </c>
      <c r="D63" s="32">
        <f t="shared" ref="D63:M63" si="29">+D56+D57+D58+D59+D60+D61+D62</f>
        <v>7</v>
      </c>
      <c r="E63" s="32">
        <f t="shared" si="29"/>
        <v>7</v>
      </c>
      <c r="F63" s="32">
        <f t="shared" si="29"/>
        <v>7</v>
      </c>
      <c r="G63" s="32">
        <f t="shared" si="29"/>
        <v>7</v>
      </c>
      <c r="H63" s="32">
        <f t="shared" si="29"/>
        <v>7</v>
      </c>
      <c r="I63" s="32">
        <f t="shared" si="29"/>
        <v>7</v>
      </c>
      <c r="J63" s="32">
        <f t="shared" si="29"/>
        <v>7</v>
      </c>
      <c r="K63" s="32">
        <f t="shared" si="29"/>
        <v>7</v>
      </c>
      <c r="L63" s="32">
        <f t="shared" si="29"/>
        <v>7</v>
      </c>
      <c r="M63" s="31">
        <f t="shared" si="29"/>
        <v>7</v>
      </c>
      <c r="N63" s="32">
        <f>+N56+N57+N58+N59+N60+N61+N62</f>
        <v>7</v>
      </c>
      <c r="O63" s="32">
        <f>+O56+O57+O58+O59+O60+O61+O62</f>
        <v>7</v>
      </c>
      <c r="P63" s="133">
        <f>+P56+P57+P58+P59+P60+P61+P62</f>
        <v>7</v>
      </c>
      <c r="Q63" s="130">
        <f>+SUM(D63:P63)</f>
        <v>91</v>
      </c>
      <c r="R63" s="68"/>
      <c r="S63" s="151" t="s">
        <v>1</v>
      </c>
      <c r="T63" s="152">
        <f t="shared" si="10"/>
        <v>3.5714285714285712E-2</v>
      </c>
      <c r="U63" s="52"/>
    </row>
    <row r="64" spans="2:21" ht="14" customHeight="1" thickTop="1" thickBot="1" x14ac:dyDescent="0.2">
      <c r="B64" s="33" t="s">
        <v>1</v>
      </c>
      <c r="C64" s="37" t="s">
        <v>49</v>
      </c>
      <c r="D64" s="25" t="s">
        <v>1</v>
      </c>
      <c r="E64" s="25" t="s">
        <v>1</v>
      </c>
      <c r="F64" s="25" t="s">
        <v>1</v>
      </c>
      <c r="G64" s="25" t="s">
        <v>1</v>
      </c>
      <c r="H64" s="25" t="s">
        <v>1</v>
      </c>
      <c r="I64" s="25" t="s">
        <v>1</v>
      </c>
      <c r="J64" s="25" t="s">
        <v>1</v>
      </c>
      <c r="K64" s="25" t="s">
        <v>1</v>
      </c>
      <c r="L64" s="25" t="s">
        <v>1</v>
      </c>
      <c r="M64" s="25" t="s">
        <v>1</v>
      </c>
      <c r="N64" s="25" t="s">
        <v>1</v>
      </c>
      <c r="O64" s="25" t="s">
        <v>1</v>
      </c>
      <c r="P64" s="134" t="s">
        <v>1</v>
      </c>
      <c r="Q64" s="135" t="s">
        <v>1</v>
      </c>
      <c r="R64" s="57"/>
      <c r="S64" s="23" t="s">
        <v>1</v>
      </c>
      <c r="T64" s="26" t="s">
        <v>1</v>
      </c>
      <c r="U64" s="57"/>
    </row>
    <row r="65" spans="2:21" ht="14" customHeight="1" thickTop="1" thickBot="1" x14ac:dyDescent="0.2">
      <c r="B65" s="28">
        <v>1</v>
      </c>
      <c r="C65" s="14" t="str">
        <f t="shared" ref="C65:C71" si="30">C56</f>
        <v>6 h à 9 h 30</v>
      </c>
      <c r="D65" s="15">
        <v>1</v>
      </c>
      <c r="E65" s="15">
        <v>1</v>
      </c>
      <c r="F65" s="15">
        <v>1</v>
      </c>
      <c r="G65" s="15">
        <v>1</v>
      </c>
      <c r="H65" s="15">
        <v>1</v>
      </c>
      <c r="I65" s="15">
        <v>1</v>
      </c>
      <c r="J65" s="15">
        <v>1</v>
      </c>
      <c r="K65" s="15">
        <v>1</v>
      </c>
      <c r="L65" s="15">
        <v>1</v>
      </c>
      <c r="M65" s="15">
        <v>1</v>
      </c>
      <c r="N65" s="15">
        <v>1</v>
      </c>
      <c r="O65" s="15">
        <v>1</v>
      </c>
      <c r="P65" s="131">
        <v>1</v>
      </c>
      <c r="Q65" s="143">
        <f>+SUM(D65:P65)</f>
        <v>13</v>
      </c>
      <c r="R65" s="66"/>
      <c r="S65" s="147">
        <f t="shared" ref="S65:S71" si="31">SUM(D65:P65)/$Q$267</f>
        <v>5.1020408163265302E-3</v>
      </c>
      <c r="T65" s="153"/>
      <c r="U65" s="50"/>
    </row>
    <row r="66" spans="2:21" ht="14" customHeight="1" thickTop="1" thickBot="1" x14ac:dyDescent="0.2">
      <c r="B66" s="27">
        <v>2</v>
      </c>
      <c r="C66" s="17" t="str">
        <f t="shared" si="30"/>
        <v>9 h 30 à 11 h 30</v>
      </c>
      <c r="D66" s="18">
        <v>1</v>
      </c>
      <c r="E66" s="18">
        <v>1</v>
      </c>
      <c r="F66" s="18">
        <v>1</v>
      </c>
      <c r="G66" s="18">
        <v>1</v>
      </c>
      <c r="H66" s="18">
        <v>1</v>
      </c>
      <c r="I66" s="18">
        <v>1</v>
      </c>
      <c r="J66" s="18">
        <v>1</v>
      </c>
      <c r="K66" s="18">
        <v>1</v>
      </c>
      <c r="L66" s="18">
        <v>1</v>
      </c>
      <c r="M66" s="18">
        <v>1</v>
      </c>
      <c r="N66" s="18">
        <v>1</v>
      </c>
      <c r="O66" s="18">
        <v>1</v>
      </c>
      <c r="P66" s="132">
        <v>1</v>
      </c>
      <c r="Q66" s="144">
        <f>+SUM(D66:P66)</f>
        <v>13</v>
      </c>
      <c r="R66" s="66"/>
      <c r="S66" s="149">
        <f t="shared" si="31"/>
        <v>5.1020408163265302E-3</v>
      </c>
      <c r="T66" s="154"/>
      <c r="U66" s="50"/>
    </row>
    <row r="67" spans="2:21" ht="14" customHeight="1" thickTop="1" thickBot="1" x14ac:dyDescent="0.2">
      <c r="B67" s="27">
        <v>3</v>
      </c>
      <c r="C67" s="17" t="str">
        <f t="shared" si="30"/>
        <v>11 h 30 à 14 h 30</v>
      </c>
      <c r="D67" s="18">
        <v>1</v>
      </c>
      <c r="E67" s="18">
        <v>1</v>
      </c>
      <c r="F67" s="18">
        <v>1</v>
      </c>
      <c r="G67" s="18">
        <v>1</v>
      </c>
      <c r="H67" s="18">
        <v>1</v>
      </c>
      <c r="I67" s="18">
        <v>1</v>
      </c>
      <c r="J67" s="18">
        <v>1</v>
      </c>
      <c r="K67" s="18">
        <v>1</v>
      </c>
      <c r="L67" s="18">
        <v>1</v>
      </c>
      <c r="M67" s="18">
        <v>1</v>
      </c>
      <c r="N67" s="18">
        <v>1</v>
      </c>
      <c r="O67" s="18">
        <v>1</v>
      </c>
      <c r="P67" s="132">
        <v>1</v>
      </c>
      <c r="Q67" s="144">
        <f t="shared" ref="Q67:Q71" si="32">+SUM(D67:P67)</f>
        <v>13</v>
      </c>
      <c r="R67" s="66"/>
      <c r="S67" s="149">
        <f t="shared" si="31"/>
        <v>5.1020408163265302E-3</v>
      </c>
      <c r="T67" s="154"/>
      <c r="U67" s="50"/>
    </row>
    <row r="68" spans="2:21" ht="14" customHeight="1" thickTop="1" thickBot="1" x14ac:dyDescent="0.2">
      <c r="B68" s="27">
        <v>4</v>
      </c>
      <c r="C68" s="17" t="str">
        <f t="shared" si="30"/>
        <v>14 h 30 à 17 h</v>
      </c>
      <c r="D68" s="18">
        <v>1</v>
      </c>
      <c r="E68" s="18">
        <v>1</v>
      </c>
      <c r="F68" s="18">
        <v>1</v>
      </c>
      <c r="G68" s="18">
        <v>1</v>
      </c>
      <c r="H68" s="18">
        <v>1</v>
      </c>
      <c r="I68" s="18">
        <v>1</v>
      </c>
      <c r="J68" s="18">
        <v>1</v>
      </c>
      <c r="K68" s="18">
        <v>1</v>
      </c>
      <c r="L68" s="18">
        <v>1</v>
      </c>
      <c r="M68" s="18">
        <v>1</v>
      </c>
      <c r="N68" s="18">
        <v>1</v>
      </c>
      <c r="O68" s="18">
        <v>1</v>
      </c>
      <c r="P68" s="132">
        <v>1</v>
      </c>
      <c r="Q68" s="144">
        <f t="shared" si="32"/>
        <v>13</v>
      </c>
      <c r="R68" s="66"/>
      <c r="S68" s="149">
        <f t="shared" si="31"/>
        <v>5.1020408163265302E-3</v>
      </c>
      <c r="T68" s="154"/>
      <c r="U68" s="50"/>
    </row>
    <row r="69" spans="2:21" ht="14" customHeight="1" thickTop="1" thickBot="1" x14ac:dyDescent="0.2">
      <c r="B69" s="27">
        <v>5</v>
      </c>
      <c r="C69" s="17" t="str">
        <f t="shared" si="30"/>
        <v>17 h à 19 h</v>
      </c>
      <c r="D69" s="18">
        <v>1</v>
      </c>
      <c r="E69" s="18">
        <v>1</v>
      </c>
      <c r="F69" s="18">
        <v>1</v>
      </c>
      <c r="G69" s="18">
        <v>1</v>
      </c>
      <c r="H69" s="18">
        <v>1</v>
      </c>
      <c r="I69" s="18">
        <v>1</v>
      </c>
      <c r="J69" s="18">
        <v>1</v>
      </c>
      <c r="K69" s="18">
        <v>1</v>
      </c>
      <c r="L69" s="18">
        <v>1</v>
      </c>
      <c r="M69" s="18">
        <v>1</v>
      </c>
      <c r="N69" s="18">
        <v>1</v>
      </c>
      <c r="O69" s="18">
        <v>1</v>
      </c>
      <c r="P69" s="132">
        <v>1</v>
      </c>
      <c r="Q69" s="144">
        <f t="shared" si="32"/>
        <v>13</v>
      </c>
      <c r="R69" s="66"/>
      <c r="S69" s="149">
        <f t="shared" si="31"/>
        <v>5.1020408163265302E-3</v>
      </c>
      <c r="T69" s="154"/>
      <c r="U69" s="50"/>
    </row>
    <row r="70" spans="2:21" ht="14" customHeight="1" thickTop="1" thickBot="1" x14ac:dyDescent="0.2">
      <c r="B70" s="27">
        <v>6</v>
      </c>
      <c r="C70" s="17" t="str">
        <f t="shared" si="30"/>
        <v>19 h à 23 h</v>
      </c>
      <c r="D70" s="18">
        <v>1</v>
      </c>
      <c r="E70" s="18">
        <v>1</v>
      </c>
      <c r="F70" s="18">
        <v>1</v>
      </c>
      <c r="G70" s="18">
        <v>1</v>
      </c>
      <c r="H70" s="18">
        <v>1</v>
      </c>
      <c r="I70" s="18">
        <v>1</v>
      </c>
      <c r="J70" s="18">
        <v>1</v>
      </c>
      <c r="K70" s="18">
        <v>1</v>
      </c>
      <c r="L70" s="18">
        <v>1</v>
      </c>
      <c r="M70" s="18">
        <v>1</v>
      </c>
      <c r="N70" s="18">
        <v>1</v>
      </c>
      <c r="O70" s="18">
        <v>1</v>
      </c>
      <c r="P70" s="132">
        <v>1</v>
      </c>
      <c r="Q70" s="144">
        <f t="shared" si="32"/>
        <v>13</v>
      </c>
      <c r="R70" s="66"/>
      <c r="S70" s="149">
        <f t="shared" si="31"/>
        <v>5.1020408163265302E-3</v>
      </c>
      <c r="T70" s="154"/>
      <c r="U70" s="50"/>
    </row>
    <row r="71" spans="2:21" ht="14" customHeight="1" thickTop="1" thickBot="1" x14ac:dyDescent="0.2">
      <c r="B71" s="27">
        <v>7</v>
      </c>
      <c r="C71" s="17" t="str">
        <f t="shared" si="30"/>
        <v>23 h à 6 h</v>
      </c>
      <c r="D71" s="18">
        <v>1</v>
      </c>
      <c r="E71" s="18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1</v>
      </c>
      <c r="L71" s="18">
        <v>1</v>
      </c>
      <c r="M71" s="18">
        <v>1</v>
      </c>
      <c r="N71" s="18">
        <v>1</v>
      </c>
      <c r="O71" s="18">
        <v>1</v>
      </c>
      <c r="P71" s="132">
        <v>1</v>
      </c>
      <c r="Q71" s="144">
        <f t="shared" si="32"/>
        <v>13</v>
      </c>
      <c r="R71" s="66"/>
      <c r="S71" s="149">
        <f t="shared" si="31"/>
        <v>5.1020408163265302E-3</v>
      </c>
      <c r="T71" s="154"/>
      <c r="U71" s="50"/>
    </row>
    <row r="72" spans="2:21" ht="14" customHeight="1" thickTop="1" thickBot="1" x14ac:dyDescent="0.2">
      <c r="B72" s="27"/>
      <c r="C72" s="20" t="str">
        <f t="shared" ref="C72" si="33">+C63</f>
        <v>Total</v>
      </c>
      <c r="D72" s="32">
        <f t="shared" ref="D72:P72" si="34">+D65+D66+D67+D68+D69+D70+D71</f>
        <v>7</v>
      </c>
      <c r="E72" s="32">
        <f t="shared" si="34"/>
        <v>7</v>
      </c>
      <c r="F72" s="32">
        <f t="shared" si="34"/>
        <v>7</v>
      </c>
      <c r="G72" s="32">
        <f t="shared" si="34"/>
        <v>7</v>
      </c>
      <c r="H72" s="32">
        <f t="shared" si="34"/>
        <v>7</v>
      </c>
      <c r="I72" s="32">
        <f t="shared" si="34"/>
        <v>7</v>
      </c>
      <c r="J72" s="32">
        <f t="shared" si="34"/>
        <v>7</v>
      </c>
      <c r="K72" s="32">
        <f t="shared" si="34"/>
        <v>7</v>
      </c>
      <c r="L72" s="32">
        <f t="shared" si="34"/>
        <v>7</v>
      </c>
      <c r="M72" s="32">
        <f t="shared" si="34"/>
        <v>7</v>
      </c>
      <c r="N72" s="32">
        <f t="shared" si="34"/>
        <v>7</v>
      </c>
      <c r="O72" s="32">
        <f t="shared" si="34"/>
        <v>7</v>
      </c>
      <c r="P72" s="133">
        <f t="shared" si="34"/>
        <v>7</v>
      </c>
      <c r="Q72" s="130">
        <f>+SUM(D72:P72)</f>
        <v>91</v>
      </c>
      <c r="R72" s="68"/>
      <c r="S72" s="151" t="s">
        <v>1</v>
      </c>
      <c r="T72" s="152">
        <f t="shared" si="10"/>
        <v>3.5714285714285712E-2</v>
      </c>
      <c r="U72" s="52"/>
    </row>
    <row r="73" spans="2:21" ht="14" customHeight="1" thickTop="1" thickBot="1" x14ac:dyDescent="0.2">
      <c r="B73" s="177" t="s">
        <v>10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9"/>
      <c r="Q73" s="180"/>
      <c r="R73" s="56"/>
      <c r="S73" s="163" t="s">
        <v>10</v>
      </c>
      <c r="T73" s="164"/>
      <c r="U73" s="49"/>
    </row>
    <row r="74" spans="2:21" ht="14" customHeight="1" thickTop="1" thickBot="1" x14ac:dyDescent="0.2">
      <c r="B74" s="10">
        <v>2</v>
      </c>
      <c r="C74" s="39" t="str">
        <f>C10</f>
        <v>Lundi</v>
      </c>
      <c r="D74" s="11" t="s">
        <v>1</v>
      </c>
      <c r="E74" s="11" t="s">
        <v>1</v>
      </c>
      <c r="F74" s="11" t="s">
        <v>1</v>
      </c>
      <c r="G74" s="11" t="s">
        <v>1</v>
      </c>
      <c r="H74" s="11" t="s">
        <v>1</v>
      </c>
      <c r="I74" s="11" t="s">
        <v>1</v>
      </c>
      <c r="J74" s="11" t="s">
        <v>1</v>
      </c>
      <c r="K74" s="11" t="s">
        <v>1</v>
      </c>
      <c r="L74" s="11" t="s">
        <v>1</v>
      </c>
      <c r="M74" s="11" t="s">
        <v>1</v>
      </c>
      <c r="N74" s="11" t="s">
        <v>1</v>
      </c>
      <c r="O74" s="11" t="s">
        <v>1</v>
      </c>
      <c r="P74" s="137" t="s">
        <v>1</v>
      </c>
      <c r="Q74" s="138" t="s">
        <v>1</v>
      </c>
      <c r="R74" s="57"/>
      <c r="S74" s="80" t="s">
        <v>1</v>
      </c>
      <c r="T74" s="12" t="s">
        <v>1</v>
      </c>
      <c r="U74" s="57"/>
    </row>
    <row r="75" spans="2:21" ht="14" customHeight="1" thickTop="1" x14ac:dyDescent="0.15">
      <c r="B75" s="13">
        <v>1</v>
      </c>
      <c r="C75" s="14" t="str">
        <f t="shared" ref="C75:C81" si="35">C65</f>
        <v>6 h à 9 h 30</v>
      </c>
      <c r="D75" s="15">
        <v>1</v>
      </c>
      <c r="E75" s="15">
        <v>1</v>
      </c>
      <c r="F75" s="15">
        <v>1</v>
      </c>
      <c r="G75" s="15">
        <v>1</v>
      </c>
      <c r="H75" s="15">
        <v>1</v>
      </c>
      <c r="I75" s="15">
        <v>1</v>
      </c>
      <c r="J75" s="15">
        <v>1</v>
      </c>
      <c r="K75" s="15">
        <v>1</v>
      </c>
      <c r="L75" s="15">
        <v>1</v>
      </c>
      <c r="M75" s="15">
        <v>1</v>
      </c>
      <c r="N75" s="15">
        <v>1</v>
      </c>
      <c r="O75" s="15">
        <v>1</v>
      </c>
      <c r="P75" s="15">
        <v>1</v>
      </c>
      <c r="Q75" s="143">
        <f>+SUM(D75:P75)</f>
        <v>13</v>
      </c>
      <c r="R75" s="66"/>
      <c r="S75" s="147">
        <f t="shared" ref="S75:S81" si="36">SUM(D75:P75)/$Q$267</f>
        <v>5.1020408163265302E-3</v>
      </c>
      <c r="T75" s="153"/>
      <c r="U75" s="50"/>
    </row>
    <row r="76" spans="2:21" ht="14" customHeight="1" x14ac:dyDescent="0.15">
      <c r="B76" s="16">
        <v>2</v>
      </c>
      <c r="C76" s="17" t="str">
        <f t="shared" si="35"/>
        <v>9 h 30 à 11 h 30</v>
      </c>
      <c r="D76" s="18">
        <v>1</v>
      </c>
      <c r="E76" s="18">
        <v>1</v>
      </c>
      <c r="F76" s="18">
        <v>1</v>
      </c>
      <c r="G76" s="18">
        <v>1</v>
      </c>
      <c r="H76" s="18">
        <v>1</v>
      </c>
      <c r="I76" s="18">
        <v>1</v>
      </c>
      <c r="J76" s="18">
        <v>1</v>
      </c>
      <c r="K76" s="18">
        <v>1</v>
      </c>
      <c r="L76" s="18">
        <v>1</v>
      </c>
      <c r="M76" s="18">
        <v>1</v>
      </c>
      <c r="N76" s="18">
        <v>1</v>
      </c>
      <c r="O76" s="18">
        <v>1</v>
      </c>
      <c r="P76" s="18">
        <v>1</v>
      </c>
      <c r="Q76" s="144">
        <f>+SUM(D76:P76)</f>
        <v>13</v>
      </c>
      <c r="R76" s="66"/>
      <c r="S76" s="149">
        <f t="shared" si="36"/>
        <v>5.1020408163265302E-3</v>
      </c>
      <c r="T76" s="154"/>
      <c r="U76" s="50"/>
    </row>
    <row r="77" spans="2:21" ht="14" customHeight="1" x14ac:dyDescent="0.15">
      <c r="B77" s="16">
        <v>3</v>
      </c>
      <c r="C77" s="17" t="str">
        <f t="shared" si="35"/>
        <v>11 h 30 à 14 h 30</v>
      </c>
      <c r="D77" s="18">
        <v>1</v>
      </c>
      <c r="E77" s="18">
        <v>1</v>
      </c>
      <c r="F77" s="18">
        <v>1</v>
      </c>
      <c r="G77" s="18">
        <v>1</v>
      </c>
      <c r="H77" s="18">
        <v>1</v>
      </c>
      <c r="I77" s="18">
        <v>1</v>
      </c>
      <c r="J77" s="18">
        <v>1</v>
      </c>
      <c r="K77" s="18">
        <v>1</v>
      </c>
      <c r="L77" s="18">
        <v>1</v>
      </c>
      <c r="M77" s="18">
        <v>1</v>
      </c>
      <c r="N77" s="18">
        <v>1</v>
      </c>
      <c r="O77" s="18">
        <v>1</v>
      </c>
      <c r="P77" s="18">
        <v>1</v>
      </c>
      <c r="Q77" s="144">
        <f t="shared" ref="Q77:Q81" si="37">+SUM(D77:P77)</f>
        <v>13</v>
      </c>
      <c r="R77" s="66"/>
      <c r="S77" s="149">
        <f t="shared" si="36"/>
        <v>5.1020408163265302E-3</v>
      </c>
      <c r="T77" s="154"/>
      <c r="U77" s="50"/>
    </row>
    <row r="78" spans="2:21" ht="14" customHeight="1" x14ac:dyDescent="0.15">
      <c r="B78" s="16">
        <v>4</v>
      </c>
      <c r="C78" s="17" t="str">
        <f t="shared" si="35"/>
        <v>14 h 30 à 17 h</v>
      </c>
      <c r="D78" s="18">
        <v>1</v>
      </c>
      <c r="E78" s="18">
        <v>1</v>
      </c>
      <c r="F78" s="18">
        <v>1</v>
      </c>
      <c r="G78" s="18">
        <v>1</v>
      </c>
      <c r="H78" s="18">
        <v>1</v>
      </c>
      <c r="I78" s="18">
        <v>1</v>
      </c>
      <c r="J78" s="18">
        <v>1</v>
      </c>
      <c r="K78" s="18">
        <v>1</v>
      </c>
      <c r="L78" s="18">
        <v>1</v>
      </c>
      <c r="M78" s="18">
        <v>1</v>
      </c>
      <c r="N78" s="18">
        <v>1</v>
      </c>
      <c r="O78" s="18">
        <v>1</v>
      </c>
      <c r="P78" s="18">
        <v>1</v>
      </c>
      <c r="Q78" s="144">
        <f t="shared" si="37"/>
        <v>13</v>
      </c>
      <c r="R78" s="66"/>
      <c r="S78" s="149">
        <f t="shared" si="36"/>
        <v>5.1020408163265302E-3</v>
      </c>
      <c r="T78" s="154"/>
      <c r="U78" s="50"/>
    </row>
    <row r="79" spans="2:21" ht="14" customHeight="1" x14ac:dyDescent="0.15">
      <c r="B79" s="16">
        <v>5</v>
      </c>
      <c r="C79" s="17" t="str">
        <f t="shared" si="35"/>
        <v>17 h à 19 h</v>
      </c>
      <c r="D79" s="18">
        <v>1</v>
      </c>
      <c r="E79" s="18">
        <v>1</v>
      </c>
      <c r="F79" s="18">
        <v>1</v>
      </c>
      <c r="G79" s="18">
        <v>1</v>
      </c>
      <c r="H79" s="18">
        <v>1</v>
      </c>
      <c r="I79" s="18">
        <v>1</v>
      </c>
      <c r="J79" s="18">
        <v>1</v>
      </c>
      <c r="K79" s="18">
        <v>1</v>
      </c>
      <c r="L79" s="18">
        <v>1</v>
      </c>
      <c r="M79" s="18">
        <v>1</v>
      </c>
      <c r="N79" s="18">
        <v>1</v>
      </c>
      <c r="O79" s="18">
        <v>1</v>
      </c>
      <c r="P79" s="18">
        <v>1</v>
      </c>
      <c r="Q79" s="144">
        <f t="shared" si="37"/>
        <v>13</v>
      </c>
      <c r="R79" s="66"/>
      <c r="S79" s="149">
        <f t="shared" si="36"/>
        <v>5.1020408163265302E-3</v>
      </c>
      <c r="T79" s="154"/>
      <c r="U79" s="50"/>
    </row>
    <row r="80" spans="2:21" ht="14" customHeight="1" x14ac:dyDescent="0.15">
      <c r="B80" s="16">
        <v>6</v>
      </c>
      <c r="C80" s="17" t="str">
        <f t="shared" si="35"/>
        <v>19 h à 23 h</v>
      </c>
      <c r="D80" s="18">
        <v>1</v>
      </c>
      <c r="E80" s="18">
        <v>1</v>
      </c>
      <c r="F80" s="18">
        <v>1</v>
      </c>
      <c r="G80" s="18">
        <v>1</v>
      </c>
      <c r="H80" s="18">
        <v>1</v>
      </c>
      <c r="I80" s="18">
        <v>1</v>
      </c>
      <c r="J80" s="18">
        <v>1</v>
      </c>
      <c r="K80" s="18">
        <v>1</v>
      </c>
      <c r="L80" s="18">
        <v>1</v>
      </c>
      <c r="M80" s="18">
        <v>1</v>
      </c>
      <c r="N80" s="18">
        <v>1</v>
      </c>
      <c r="O80" s="18">
        <v>1</v>
      </c>
      <c r="P80" s="18">
        <v>1</v>
      </c>
      <c r="Q80" s="144">
        <f t="shared" si="37"/>
        <v>13</v>
      </c>
      <c r="R80" s="66"/>
      <c r="S80" s="149">
        <f t="shared" si="36"/>
        <v>5.1020408163265302E-3</v>
      </c>
      <c r="T80" s="154"/>
      <c r="U80" s="50"/>
    </row>
    <row r="81" spans="2:22" ht="14" customHeight="1" x14ac:dyDescent="0.15">
      <c r="B81" s="16">
        <v>7</v>
      </c>
      <c r="C81" s="17" t="str">
        <f t="shared" si="35"/>
        <v>23 h à 6 h</v>
      </c>
      <c r="D81" s="18">
        <v>1</v>
      </c>
      <c r="E81" s="18">
        <v>1</v>
      </c>
      <c r="F81" s="18">
        <v>1</v>
      </c>
      <c r="G81" s="18">
        <v>1</v>
      </c>
      <c r="H81" s="18">
        <v>1</v>
      </c>
      <c r="I81" s="18">
        <v>1</v>
      </c>
      <c r="J81" s="18">
        <v>1</v>
      </c>
      <c r="K81" s="18">
        <v>1</v>
      </c>
      <c r="L81" s="18">
        <v>1</v>
      </c>
      <c r="M81" s="18">
        <v>1</v>
      </c>
      <c r="N81" s="18">
        <v>1</v>
      </c>
      <c r="O81" s="18">
        <v>1</v>
      </c>
      <c r="P81" s="18">
        <v>1</v>
      </c>
      <c r="Q81" s="144">
        <f t="shared" si="37"/>
        <v>13</v>
      </c>
      <c r="R81" s="66"/>
      <c r="S81" s="149">
        <f t="shared" si="36"/>
        <v>5.1020408163265302E-3</v>
      </c>
      <c r="T81" s="154"/>
      <c r="U81" s="50"/>
    </row>
    <row r="82" spans="2:22" ht="14" customHeight="1" thickBot="1" x14ac:dyDescent="0.2">
      <c r="B82" s="19"/>
      <c r="C82" s="40" t="str">
        <f>+C72</f>
        <v>Total</v>
      </c>
      <c r="D82" s="32">
        <f t="shared" ref="D82:P82" si="38">+D75+D76+D77+D78+D79+D80+D81</f>
        <v>7</v>
      </c>
      <c r="E82" s="32">
        <f t="shared" si="38"/>
        <v>7</v>
      </c>
      <c r="F82" s="32">
        <f t="shared" si="38"/>
        <v>7</v>
      </c>
      <c r="G82" s="32">
        <f t="shared" si="38"/>
        <v>7</v>
      </c>
      <c r="H82" s="32">
        <f t="shared" si="38"/>
        <v>7</v>
      </c>
      <c r="I82" s="32">
        <f t="shared" si="38"/>
        <v>7</v>
      </c>
      <c r="J82" s="32">
        <f t="shared" si="38"/>
        <v>7</v>
      </c>
      <c r="K82" s="32">
        <f t="shared" si="38"/>
        <v>7</v>
      </c>
      <c r="L82" s="32">
        <f t="shared" si="38"/>
        <v>7</v>
      </c>
      <c r="M82" s="32">
        <f t="shared" si="38"/>
        <v>7</v>
      </c>
      <c r="N82" s="32">
        <f t="shared" si="38"/>
        <v>7</v>
      </c>
      <c r="O82" s="32">
        <f t="shared" si="38"/>
        <v>7</v>
      </c>
      <c r="P82" s="32">
        <f t="shared" si="38"/>
        <v>7</v>
      </c>
      <c r="Q82" s="130">
        <f>+SUM(D82:P82)</f>
        <v>91</v>
      </c>
      <c r="R82" s="68"/>
      <c r="S82" s="151" t="s">
        <v>1</v>
      </c>
      <c r="T82" s="152">
        <f t="shared" si="10"/>
        <v>3.5714285714285712E-2</v>
      </c>
      <c r="U82" s="52"/>
    </row>
    <row r="83" spans="2:22" ht="14" customHeight="1" thickTop="1" thickBot="1" x14ac:dyDescent="0.2">
      <c r="B83" s="33" t="s">
        <v>1</v>
      </c>
      <c r="C83" s="37" t="str">
        <f>C19</f>
        <v>Mardi</v>
      </c>
      <c r="D83" s="25" t="s">
        <v>1</v>
      </c>
      <c r="E83" s="25" t="s">
        <v>1</v>
      </c>
      <c r="F83" s="25" t="s">
        <v>1</v>
      </c>
      <c r="G83" s="25" t="s">
        <v>1</v>
      </c>
      <c r="H83" s="25" t="s">
        <v>1</v>
      </c>
      <c r="I83" s="25" t="s">
        <v>1</v>
      </c>
      <c r="J83" s="25" t="s">
        <v>1</v>
      </c>
      <c r="K83" s="25" t="s">
        <v>1</v>
      </c>
      <c r="L83" s="25" t="s">
        <v>1</v>
      </c>
      <c r="M83" s="25" t="s">
        <v>1</v>
      </c>
      <c r="N83" s="25" t="s">
        <v>1</v>
      </c>
      <c r="O83" s="25" t="s">
        <v>1</v>
      </c>
      <c r="P83" s="134" t="s">
        <v>1</v>
      </c>
      <c r="Q83" s="26"/>
      <c r="R83" s="57"/>
      <c r="S83" s="23" t="s">
        <v>1</v>
      </c>
      <c r="T83" s="26" t="s">
        <v>1</v>
      </c>
      <c r="U83" s="57"/>
      <c r="V83" s="57" t="s">
        <v>1</v>
      </c>
    </row>
    <row r="84" spans="2:22" ht="14" customHeight="1" thickTop="1" thickBot="1" x14ac:dyDescent="0.2">
      <c r="B84" s="27">
        <v>1</v>
      </c>
      <c r="C84" s="14" t="str">
        <f t="shared" ref="C84:C90" si="39">C75</f>
        <v>6 h à 9 h 30</v>
      </c>
      <c r="D84" s="15">
        <v>1</v>
      </c>
      <c r="E84" s="15">
        <v>1</v>
      </c>
      <c r="F84" s="15">
        <v>1</v>
      </c>
      <c r="G84" s="15">
        <v>1</v>
      </c>
      <c r="H84" s="15">
        <v>1</v>
      </c>
      <c r="I84" s="15">
        <v>1</v>
      </c>
      <c r="J84" s="15">
        <v>1</v>
      </c>
      <c r="K84" s="15">
        <v>1</v>
      </c>
      <c r="L84" s="15">
        <v>1</v>
      </c>
      <c r="M84" s="15">
        <v>1</v>
      </c>
      <c r="N84" s="15">
        <v>1</v>
      </c>
      <c r="O84" s="15">
        <v>1</v>
      </c>
      <c r="P84" s="15">
        <v>1</v>
      </c>
      <c r="Q84" s="143">
        <f>+SUM(D84:P84)</f>
        <v>13</v>
      </c>
      <c r="R84" s="66"/>
      <c r="S84" s="147">
        <f t="shared" ref="S84:S90" si="40">SUM(D84:P84)/$Q$267</f>
        <v>5.1020408163265302E-3</v>
      </c>
      <c r="T84" s="153"/>
      <c r="U84" s="50"/>
    </row>
    <row r="85" spans="2:22" ht="14" customHeight="1" thickTop="1" thickBot="1" x14ac:dyDescent="0.2">
      <c r="B85" s="28">
        <v>2</v>
      </c>
      <c r="C85" s="17" t="str">
        <f t="shared" si="39"/>
        <v>9 h 30 à 11 h 30</v>
      </c>
      <c r="D85" s="18">
        <v>1</v>
      </c>
      <c r="E85" s="18">
        <v>1</v>
      </c>
      <c r="F85" s="18">
        <v>1</v>
      </c>
      <c r="G85" s="18">
        <v>1</v>
      </c>
      <c r="H85" s="18">
        <v>1</v>
      </c>
      <c r="I85" s="18">
        <v>1</v>
      </c>
      <c r="J85" s="18">
        <v>1</v>
      </c>
      <c r="K85" s="18">
        <v>1</v>
      </c>
      <c r="L85" s="18">
        <v>1</v>
      </c>
      <c r="M85" s="18">
        <v>1</v>
      </c>
      <c r="N85" s="18">
        <v>1</v>
      </c>
      <c r="O85" s="18">
        <v>1</v>
      </c>
      <c r="P85" s="18">
        <v>1</v>
      </c>
      <c r="Q85" s="144">
        <f>+SUM(D85:P85)</f>
        <v>13</v>
      </c>
      <c r="R85" s="66"/>
      <c r="S85" s="149">
        <f t="shared" si="40"/>
        <v>5.1020408163265302E-3</v>
      </c>
      <c r="T85" s="154"/>
      <c r="U85" s="50"/>
    </row>
    <row r="86" spans="2:22" ht="14" customHeight="1" thickTop="1" thickBot="1" x14ac:dyDescent="0.2">
      <c r="B86" s="28">
        <v>3</v>
      </c>
      <c r="C86" s="17" t="str">
        <f t="shared" si="39"/>
        <v>11 h 30 à 14 h 30</v>
      </c>
      <c r="D86" s="18">
        <v>1</v>
      </c>
      <c r="E86" s="18">
        <v>1</v>
      </c>
      <c r="F86" s="18">
        <v>1</v>
      </c>
      <c r="G86" s="18">
        <v>1</v>
      </c>
      <c r="H86" s="18">
        <v>1</v>
      </c>
      <c r="I86" s="18">
        <v>1</v>
      </c>
      <c r="J86" s="18">
        <v>1</v>
      </c>
      <c r="K86" s="18">
        <v>1</v>
      </c>
      <c r="L86" s="18">
        <v>1</v>
      </c>
      <c r="M86" s="18">
        <v>1</v>
      </c>
      <c r="N86" s="18">
        <v>1</v>
      </c>
      <c r="O86" s="18">
        <v>1</v>
      </c>
      <c r="P86" s="18">
        <v>1</v>
      </c>
      <c r="Q86" s="144">
        <f t="shared" ref="Q86:Q90" si="41">+SUM(D86:P86)</f>
        <v>13</v>
      </c>
      <c r="R86" s="66"/>
      <c r="S86" s="149">
        <f t="shared" si="40"/>
        <v>5.1020408163265302E-3</v>
      </c>
      <c r="T86" s="154"/>
      <c r="U86" s="50"/>
    </row>
    <row r="87" spans="2:22" ht="14" customHeight="1" thickTop="1" thickBot="1" x14ac:dyDescent="0.2">
      <c r="B87" s="28">
        <v>4</v>
      </c>
      <c r="C87" s="17" t="str">
        <f t="shared" si="39"/>
        <v>14 h 30 à 17 h</v>
      </c>
      <c r="D87" s="18">
        <v>1</v>
      </c>
      <c r="E87" s="18">
        <v>1</v>
      </c>
      <c r="F87" s="18">
        <v>1</v>
      </c>
      <c r="G87" s="18">
        <v>1</v>
      </c>
      <c r="H87" s="18">
        <v>1</v>
      </c>
      <c r="I87" s="18">
        <v>1</v>
      </c>
      <c r="J87" s="18">
        <v>1</v>
      </c>
      <c r="K87" s="18">
        <v>1</v>
      </c>
      <c r="L87" s="18">
        <v>1</v>
      </c>
      <c r="M87" s="18">
        <v>1</v>
      </c>
      <c r="N87" s="18">
        <v>1</v>
      </c>
      <c r="O87" s="18">
        <v>1</v>
      </c>
      <c r="P87" s="18">
        <v>1</v>
      </c>
      <c r="Q87" s="144">
        <f t="shared" si="41"/>
        <v>13</v>
      </c>
      <c r="R87" s="66"/>
      <c r="S87" s="149">
        <f t="shared" si="40"/>
        <v>5.1020408163265302E-3</v>
      </c>
      <c r="T87" s="154"/>
      <c r="U87" s="50"/>
    </row>
    <row r="88" spans="2:22" ht="14" customHeight="1" thickTop="1" thickBot="1" x14ac:dyDescent="0.2">
      <c r="B88" s="28">
        <v>5</v>
      </c>
      <c r="C88" s="17" t="str">
        <f t="shared" si="39"/>
        <v>17 h à 19 h</v>
      </c>
      <c r="D88" s="18">
        <v>1</v>
      </c>
      <c r="E88" s="18">
        <v>1</v>
      </c>
      <c r="F88" s="18">
        <v>1</v>
      </c>
      <c r="G88" s="18">
        <v>1</v>
      </c>
      <c r="H88" s="18">
        <v>1</v>
      </c>
      <c r="I88" s="18">
        <v>1</v>
      </c>
      <c r="J88" s="18">
        <v>1</v>
      </c>
      <c r="K88" s="18">
        <v>1</v>
      </c>
      <c r="L88" s="18">
        <v>1</v>
      </c>
      <c r="M88" s="18">
        <v>1</v>
      </c>
      <c r="N88" s="18">
        <v>1</v>
      </c>
      <c r="O88" s="18">
        <v>1</v>
      </c>
      <c r="P88" s="18">
        <v>1</v>
      </c>
      <c r="Q88" s="144">
        <f t="shared" si="41"/>
        <v>13</v>
      </c>
      <c r="R88" s="66"/>
      <c r="S88" s="149">
        <f t="shared" si="40"/>
        <v>5.1020408163265302E-3</v>
      </c>
      <c r="T88" s="154"/>
      <c r="U88" s="50"/>
    </row>
    <row r="89" spans="2:22" ht="14" customHeight="1" thickTop="1" thickBot="1" x14ac:dyDescent="0.2">
      <c r="B89" s="28">
        <v>6</v>
      </c>
      <c r="C89" s="17" t="str">
        <f t="shared" si="39"/>
        <v>19 h à 23 h</v>
      </c>
      <c r="D89" s="18">
        <v>1</v>
      </c>
      <c r="E89" s="18">
        <v>1</v>
      </c>
      <c r="F89" s="18">
        <v>1</v>
      </c>
      <c r="G89" s="18">
        <v>1</v>
      </c>
      <c r="H89" s="18">
        <v>1</v>
      </c>
      <c r="I89" s="18">
        <v>1</v>
      </c>
      <c r="J89" s="18">
        <v>1</v>
      </c>
      <c r="K89" s="18">
        <v>1</v>
      </c>
      <c r="L89" s="18">
        <v>1</v>
      </c>
      <c r="M89" s="18">
        <v>1</v>
      </c>
      <c r="N89" s="18">
        <v>1</v>
      </c>
      <c r="O89" s="18">
        <v>1</v>
      </c>
      <c r="P89" s="18">
        <v>1</v>
      </c>
      <c r="Q89" s="144">
        <f t="shared" si="41"/>
        <v>13</v>
      </c>
      <c r="R89" s="66"/>
      <c r="S89" s="149">
        <f t="shared" si="40"/>
        <v>5.1020408163265302E-3</v>
      </c>
      <c r="T89" s="154"/>
      <c r="U89" s="50"/>
    </row>
    <row r="90" spans="2:22" ht="14" customHeight="1" thickTop="1" thickBot="1" x14ac:dyDescent="0.2">
      <c r="B90" s="28">
        <v>7</v>
      </c>
      <c r="C90" s="17" t="str">
        <f t="shared" si="39"/>
        <v>23 h à 6 h</v>
      </c>
      <c r="D90" s="18">
        <v>1</v>
      </c>
      <c r="E90" s="18">
        <v>1</v>
      </c>
      <c r="F90" s="18">
        <v>1</v>
      </c>
      <c r="G90" s="18">
        <v>1</v>
      </c>
      <c r="H90" s="18">
        <v>1</v>
      </c>
      <c r="I90" s="18">
        <v>1</v>
      </c>
      <c r="J90" s="18">
        <v>1</v>
      </c>
      <c r="K90" s="18">
        <v>1</v>
      </c>
      <c r="L90" s="18">
        <v>1</v>
      </c>
      <c r="M90" s="18">
        <v>1</v>
      </c>
      <c r="N90" s="18">
        <v>1</v>
      </c>
      <c r="O90" s="18">
        <v>1</v>
      </c>
      <c r="P90" s="18">
        <v>1</v>
      </c>
      <c r="Q90" s="144">
        <f t="shared" si="41"/>
        <v>13</v>
      </c>
      <c r="R90" s="66"/>
      <c r="S90" s="149">
        <f t="shared" si="40"/>
        <v>5.1020408163265302E-3</v>
      </c>
      <c r="T90" s="154"/>
      <c r="U90" s="50"/>
    </row>
    <row r="91" spans="2:22" ht="14" customHeight="1" thickTop="1" thickBot="1" x14ac:dyDescent="0.2">
      <c r="B91" s="29"/>
      <c r="C91" s="30" t="str">
        <f t="shared" ref="C91" si="42">+C82</f>
        <v>Total</v>
      </c>
      <c r="D91" s="32">
        <f t="shared" ref="D91:P91" si="43">+D84+D85+D86+D87+D88+D89+D90</f>
        <v>7</v>
      </c>
      <c r="E91" s="32">
        <f t="shared" si="43"/>
        <v>7</v>
      </c>
      <c r="F91" s="32">
        <f t="shared" si="43"/>
        <v>7</v>
      </c>
      <c r="G91" s="32">
        <f t="shared" si="43"/>
        <v>7</v>
      </c>
      <c r="H91" s="32">
        <f t="shared" si="43"/>
        <v>7</v>
      </c>
      <c r="I91" s="32">
        <f t="shared" si="43"/>
        <v>7</v>
      </c>
      <c r="J91" s="32">
        <f t="shared" si="43"/>
        <v>7</v>
      </c>
      <c r="K91" s="32">
        <f t="shared" si="43"/>
        <v>7</v>
      </c>
      <c r="L91" s="32">
        <f t="shared" si="43"/>
        <v>7</v>
      </c>
      <c r="M91" s="32">
        <f t="shared" si="43"/>
        <v>7</v>
      </c>
      <c r="N91" s="32">
        <f t="shared" si="43"/>
        <v>7</v>
      </c>
      <c r="O91" s="32">
        <f t="shared" si="43"/>
        <v>7</v>
      </c>
      <c r="P91" s="32">
        <f t="shared" si="43"/>
        <v>7</v>
      </c>
      <c r="Q91" s="130">
        <f>+SUM(D91:P91)</f>
        <v>91</v>
      </c>
      <c r="R91" s="68"/>
      <c r="S91" s="151" t="s">
        <v>1</v>
      </c>
      <c r="T91" s="152">
        <f t="shared" ref="T91:T146" si="44">SUM(S84:S90)</f>
        <v>3.5714285714285712E-2</v>
      </c>
      <c r="U91" s="52"/>
    </row>
    <row r="92" spans="2:22" ht="14" customHeight="1" thickTop="1" thickBot="1" x14ac:dyDescent="0.2">
      <c r="B92" s="33" t="s">
        <v>1</v>
      </c>
      <c r="C92" s="34" t="str">
        <f>C28</f>
        <v>Mercredi</v>
      </c>
      <c r="D92" s="25" t="s">
        <v>1</v>
      </c>
      <c r="E92" s="25" t="s">
        <v>1</v>
      </c>
      <c r="F92" s="25" t="s">
        <v>1</v>
      </c>
      <c r="G92" s="25" t="s">
        <v>1</v>
      </c>
      <c r="H92" s="25" t="s">
        <v>1</v>
      </c>
      <c r="I92" s="25" t="s">
        <v>1</v>
      </c>
      <c r="J92" s="25" t="s">
        <v>1</v>
      </c>
      <c r="K92" s="25" t="s">
        <v>1</v>
      </c>
      <c r="L92" s="25" t="s">
        <v>1</v>
      </c>
      <c r="M92" s="25" t="s">
        <v>1</v>
      </c>
      <c r="N92" s="25" t="s">
        <v>1</v>
      </c>
      <c r="O92" s="25" t="s">
        <v>1</v>
      </c>
      <c r="P92" s="134" t="s">
        <v>1</v>
      </c>
      <c r="Q92" s="135"/>
      <c r="R92" s="57"/>
      <c r="S92" s="23" t="s">
        <v>1</v>
      </c>
      <c r="T92" s="26" t="s">
        <v>1</v>
      </c>
      <c r="U92" s="57"/>
    </row>
    <row r="93" spans="2:22" ht="14" customHeight="1" thickTop="1" thickBot="1" x14ac:dyDescent="0.2">
      <c r="B93" s="27">
        <v>1</v>
      </c>
      <c r="C93" s="14" t="str">
        <f t="shared" ref="C93:C99" si="45">C84</f>
        <v>6 h à 9 h 30</v>
      </c>
      <c r="D93" s="15">
        <v>1</v>
      </c>
      <c r="E93" s="15">
        <v>1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1</v>
      </c>
      <c r="N93" s="15">
        <v>1</v>
      </c>
      <c r="O93" s="15">
        <v>1</v>
      </c>
      <c r="P93" s="15">
        <v>1</v>
      </c>
      <c r="Q93" s="143">
        <f>+SUM(D93:P93)</f>
        <v>13</v>
      </c>
      <c r="R93" s="66"/>
      <c r="S93" s="147">
        <f t="shared" ref="S93:S99" si="46">SUM(D93:P93)/$Q$267</f>
        <v>5.1020408163265302E-3</v>
      </c>
      <c r="T93" s="153"/>
      <c r="U93" s="50"/>
    </row>
    <row r="94" spans="2:22" ht="14" customHeight="1" thickTop="1" thickBot="1" x14ac:dyDescent="0.2">
      <c r="B94" s="28">
        <v>2</v>
      </c>
      <c r="C94" s="17" t="str">
        <f t="shared" si="45"/>
        <v>9 h 30 à 11 h 30</v>
      </c>
      <c r="D94" s="18">
        <v>1</v>
      </c>
      <c r="E94" s="18">
        <v>1</v>
      </c>
      <c r="F94" s="18">
        <v>1</v>
      </c>
      <c r="G94" s="18">
        <v>1</v>
      </c>
      <c r="H94" s="18">
        <v>1</v>
      </c>
      <c r="I94" s="18">
        <v>1</v>
      </c>
      <c r="J94" s="18">
        <v>1</v>
      </c>
      <c r="K94" s="18">
        <v>1</v>
      </c>
      <c r="L94" s="18">
        <v>1</v>
      </c>
      <c r="M94" s="18">
        <v>1</v>
      </c>
      <c r="N94" s="18">
        <v>1</v>
      </c>
      <c r="O94" s="18">
        <v>1</v>
      </c>
      <c r="P94" s="18">
        <v>1</v>
      </c>
      <c r="Q94" s="144">
        <f>+SUM(D94:P94)</f>
        <v>13</v>
      </c>
      <c r="R94" s="66"/>
      <c r="S94" s="149">
        <f t="shared" si="46"/>
        <v>5.1020408163265302E-3</v>
      </c>
      <c r="T94" s="154"/>
      <c r="U94" s="50"/>
    </row>
    <row r="95" spans="2:22" ht="14" customHeight="1" thickTop="1" thickBot="1" x14ac:dyDescent="0.2">
      <c r="B95" s="28">
        <v>3</v>
      </c>
      <c r="C95" s="17" t="str">
        <f t="shared" si="45"/>
        <v>11 h 30 à 14 h 30</v>
      </c>
      <c r="D95" s="18">
        <v>1</v>
      </c>
      <c r="E95" s="18">
        <v>1</v>
      </c>
      <c r="F95" s="18">
        <v>1</v>
      </c>
      <c r="G95" s="18">
        <v>1</v>
      </c>
      <c r="H95" s="18">
        <v>1</v>
      </c>
      <c r="I95" s="18">
        <v>1</v>
      </c>
      <c r="J95" s="18">
        <v>1</v>
      </c>
      <c r="K95" s="18">
        <v>1</v>
      </c>
      <c r="L95" s="18">
        <v>1</v>
      </c>
      <c r="M95" s="18">
        <v>1</v>
      </c>
      <c r="N95" s="18">
        <v>1</v>
      </c>
      <c r="O95" s="18">
        <v>1</v>
      </c>
      <c r="P95" s="18">
        <v>1</v>
      </c>
      <c r="Q95" s="144">
        <f t="shared" ref="Q95:Q99" si="47">+SUM(D95:P95)</f>
        <v>13</v>
      </c>
      <c r="R95" s="66"/>
      <c r="S95" s="149">
        <f t="shared" si="46"/>
        <v>5.1020408163265302E-3</v>
      </c>
      <c r="T95" s="154"/>
      <c r="U95" s="50"/>
    </row>
    <row r="96" spans="2:22" ht="14" customHeight="1" thickTop="1" thickBot="1" x14ac:dyDescent="0.2">
      <c r="B96" s="28">
        <v>4</v>
      </c>
      <c r="C96" s="17" t="str">
        <f t="shared" si="45"/>
        <v>14 h 30 à 17 h</v>
      </c>
      <c r="D96" s="18">
        <v>1</v>
      </c>
      <c r="E96" s="18">
        <v>1</v>
      </c>
      <c r="F96" s="18">
        <v>1</v>
      </c>
      <c r="G96" s="18">
        <v>1</v>
      </c>
      <c r="H96" s="18">
        <v>1</v>
      </c>
      <c r="I96" s="18">
        <v>1</v>
      </c>
      <c r="J96" s="18">
        <v>1</v>
      </c>
      <c r="K96" s="18">
        <v>1</v>
      </c>
      <c r="L96" s="18">
        <v>1</v>
      </c>
      <c r="M96" s="18">
        <v>1</v>
      </c>
      <c r="N96" s="18">
        <v>1</v>
      </c>
      <c r="O96" s="18">
        <v>1</v>
      </c>
      <c r="P96" s="18">
        <v>1</v>
      </c>
      <c r="Q96" s="144">
        <f t="shared" si="47"/>
        <v>13</v>
      </c>
      <c r="R96" s="66"/>
      <c r="S96" s="149">
        <f t="shared" si="46"/>
        <v>5.1020408163265302E-3</v>
      </c>
      <c r="T96" s="154"/>
      <c r="U96" s="50"/>
    </row>
    <row r="97" spans="2:24" ht="14" customHeight="1" thickTop="1" thickBot="1" x14ac:dyDescent="0.2">
      <c r="B97" s="28">
        <v>5</v>
      </c>
      <c r="C97" s="17" t="str">
        <f t="shared" si="45"/>
        <v>17 h à 19 h</v>
      </c>
      <c r="D97" s="18">
        <v>1</v>
      </c>
      <c r="E97" s="18">
        <v>1</v>
      </c>
      <c r="F97" s="18">
        <v>1</v>
      </c>
      <c r="G97" s="18">
        <v>1</v>
      </c>
      <c r="H97" s="18">
        <v>1</v>
      </c>
      <c r="I97" s="18">
        <v>1</v>
      </c>
      <c r="J97" s="18">
        <v>1</v>
      </c>
      <c r="K97" s="18">
        <v>1</v>
      </c>
      <c r="L97" s="18">
        <v>1</v>
      </c>
      <c r="M97" s="18">
        <v>1</v>
      </c>
      <c r="N97" s="18">
        <v>1</v>
      </c>
      <c r="O97" s="18">
        <v>1</v>
      </c>
      <c r="P97" s="18">
        <v>1</v>
      </c>
      <c r="Q97" s="144">
        <f t="shared" si="47"/>
        <v>13</v>
      </c>
      <c r="R97" s="66"/>
      <c r="S97" s="149">
        <f t="shared" si="46"/>
        <v>5.1020408163265302E-3</v>
      </c>
      <c r="T97" s="154"/>
      <c r="U97" s="50"/>
    </row>
    <row r="98" spans="2:24" ht="14" customHeight="1" thickTop="1" thickBot="1" x14ac:dyDescent="0.2">
      <c r="B98" s="28">
        <v>6</v>
      </c>
      <c r="C98" s="17" t="str">
        <f t="shared" si="45"/>
        <v>19 h à 23 h</v>
      </c>
      <c r="D98" s="18">
        <v>1</v>
      </c>
      <c r="E98" s="18">
        <v>1</v>
      </c>
      <c r="F98" s="18">
        <v>1</v>
      </c>
      <c r="G98" s="18">
        <v>1</v>
      </c>
      <c r="H98" s="18">
        <v>1</v>
      </c>
      <c r="I98" s="18">
        <v>1</v>
      </c>
      <c r="J98" s="18">
        <v>1</v>
      </c>
      <c r="K98" s="18">
        <v>1</v>
      </c>
      <c r="L98" s="18">
        <v>1</v>
      </c>
      <c r="M98" s="18">
        <v>1</v>
      </c>
      <c r="N98" s="18">
        <v>1</v>
      </c>
      <c r="O98" s="18">
        <v>1</v>
      </c>
      <c r="P98" s="18">
        <v>1</v>
      </c>
      <c r="Q98" s="144">
        <f t="shared" si="47"/>
        <v>13</v>
      </c>
      <c r="R98" s="66"/>
      <c r="S98" s="149">
        <f t="shared" si="46"/>
        <v>5.1020408163265302E-3</v>
      </c>
      <c r="T98" s="154"/>
      <c r="U98" s="50"/>
    </row>
    <row r="99" spans="2:24" ht="14" customHeight="1" thickTop="1" thickBot="1" x14ac:dyDescent="0.2">
      <c r="B99" s="28">
        <v>7</v>
      </c>
      <c r="C99" s="17" t="str">
        <f t="shared" si="45"/>
        <v>23 h à 6 h</v>
      </c>
      <c r="D99" s="18">
        <v>1</v>
      </c>
      <c r="E99" s="18">
        <v>1</v>
      </c>
      <c r="F99" s="18">
        <v>1</v>
      </c>
      <c r="G99" s="18">
        <v>1</v>
      </c>
      <c r="H99" s="18">
        <v>1</v>
      </c>
      <c r="I99" s="18">
        <v>1</v>
      </c>
      <c r="J99" s="18">
        <v>1</v>
      </c>
      <c r="K99" s="18">
        <v>1</v>
      </c>
      <c r="L99" s="18">
        <v>1</v>
      </c>
      <c r="M99" s="18">
        <v>1</v>
      </c>
      <c r="N99" s="18">
        <v>1</v>
      </c>
      <c r="O99" s="18">
        <v>1</v>
      </c>
      <c r="P99" s="18">
        <v>1</v>
      </c>
      <c r="Q99" s="144">
        <f t="shared" si="47"/>
        <v>13</v>
      </c>
      <c r="R99" s="66"/>
      <c r="S99" s="149">
        <f t="shared" si="46"/>
        <v>5.1020408163265302E-3</v>
      </c>
      <c r="T99" s="154"/>
      <c r="U99" s="50"/>
    </row>
    <row r="100" spans="2:24" ht="14" customHeight="1" thickTop="1" thickBot="1" x14ac:dyDescent="0.2">
      <c r="B100" s="29"/>
      <c r="C100" s="36" t="str">
        <f t="shared" ref="C100" si="48">+C82</f>
        <v>Total</v>
      </c>
      <c r="D100" s="32">
        <f t="shared" ref="D100:P100" si="49">+D93+D94+D95+D96+D97+D98+D99</f>
        <v>7</v>
      </c>
      <c r="E100" s="32">
        <f t="shared" si="49"/>
        <v>7</v>
      </c>
      <c r="F100" s="32">
        <f t="shared" si="49"/>
        <v>7</v>
      </c>
      <c r="G100" s="32">
        <f t="shared" si="49"/>
        <v>7</v>
      </c>
      <c r="H100" s="32">
        <f t="shared" si="49"/>
        <v>7</v>
      </c>
      <c r="I100" s="32">
        <f t="shared" si="49"/>
        <v>7</v>
      </c>
      <c r="J100" s="32">
        <f t="shared" si="49"/>
        <v>7</v>
      </c>
      <c r="K100" s="32">
        <f t="shared" si="49"/>
        <v>7</v>
      </c>
      <c r="L100" s="32">
        <f t="shared" si="49"/>
        <v>7</v>
      </c>
      <c r="M100" s="32">
        <f t="shared" si="49"/>
        <v>7</v>
      </c>
      <c r="N100" s="32">
        <f t="shared" si="49"/>
        <v>7</v>
      </c>
      <c r="O100" s="32">
        <f t="shared" si="49"/>
        <v>7</v>
      </c>
      <c r="P100" s="32">
        <f t="shared" si="49"/>
        <v>7</v>
      </c>
      <c r="Q100" s="130">
        <f>+SUM(D100:P100)</f>
        <v>91</v>
      </c>
      <c r="R100" s="68"/>
      <c r="S100" s="151" t="s">
        <v>1</v>
      </c>
      <c r="T100" s="152">
        <f t="shared" si="44"/>
        <v>3.5714285714285712E-2</v>
      </c>
      <c r="U100" s="52"/>
    </row>
    <row r="101" spans="2:24" ht="14" customHeight="1" thickTop="1" thickBot="1" x14ac:dyDescent="0.2">
      <c r="B101" s="33" t="s">
        <v>1</v>
      </c>
      <c r="C101" s="37" t="str">
        <f>C37</f>
        <v>Jeudi</v>
      </c>
      <c r="D101" s="25" t="s">
        <v>1</v>
      </c>
      <c r="E101" s="25" t="s">
        <v>1</v>
      </c>
      <c r="F101" s="25" t="s">
        <v>1</v>
      </c>
      <c r="G101" s="25" t="s">
        <v>1</v>
      </c>
      <c r="H101" s="25" t="s">
        <v>1</v>
      </c>
      <c r="I101" s="25" t="s">
        <v>1</v>
      </c>
      <c r="J101" s="25" t="s">
        <v>1</v>
      </c>
      <c r="K101" s="25" t="s">
        <v>1</v>
      </c>
      <c r="L101" s="25" t="s">
        <v>1</v>
      </c>
      <c r="M101" s="25" t="s">
        <v>1</v>
      </c>
      <c r="N101" s="25" t="s">
        <v>1</v>
      </c>
      <c r="O101" s="25" t="s">
        <v>1</v>
      </c>
      <c r="P101" s="134" t="s">
        <v>1</v>
      </c>
      <c r="Q101" s="135"/>
      <c r="R101" s="57"/>
      <c r="S101" s="23" t="s">
        <v>1</v>
      </c>
      <c r="T101" s="26" t="s">
        <v>1</v>
      </c>
      <c r="U101" s="57"/>
    </row>
    <row r="102" spans="2:24" ht="14" customHeight="1" thickTop="1" thickBot="1" x14ac:dyDescent="0.2">
      <c r="B102" s="27">
        <v>1</v>
      </c>
      <c r="C102" s="14" t="str">
        <f t="shared" ref="C102:C108" si="50">C93</f>
        <v>6 h à 9 h 30</v>
      </c>
      <c r="D102" s="15">
        <v>1</v>
      </c>
      <c r="E102" s="15">
        <v>1</v>
      </c>
      <c r="F102" s="15">
        <v>1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43">
        <f>+SUM(D102:P102)</f>
        <v>13</v>
      </c>
      <c r="R102" s="66"/>
      <c r="S102" s="147">
        <f t="shared" ref="S102:S108" si="51">SUM(D102:P102)/$Q$267</f>
        <v>5.1020408163265302E-3</v>
      </c>
      <c r="T102" s="153"/>
      <c r="U102" s="50"/>
    </row>
    <row r="103" spans="2:24" ht="14" customHeight="1" thickTop="1" thickBot="1" x14ac:dyDescent="0.2">
      <c r="B103" s="28">
        <v>2</v>
      </c>
      <c r="C103" s="17" t="str">
        <f t="shared" si="50"/>
        <v>9 h 30 à 11 h 30</v>
      </c>
      <c r="D103" s="18">
        <v>1</v>
      </c>
      <c r="E103" s="18">
        <v>1</v>
      </c>
      <c r="F103" s="18">
        <v>1</v>
      </c>
      <c r="G103" s="18">
        <v>1</v>
      </c>
      <c r="H103" s="18">
        <v>1</v>
      </c>
      <c r="I103" s="18">
        <v>1</v>
      </c>
      <c r="J103" s="18">
        <v>1</v>
      </c>
      <c r="K103" s="18">
        <v>1</v>
      </c>
      <c r="L103" s="18">
        <v>1</v>
      </c>
      <c r="M103" s="18">
        <v>1</v>
      </c>
      <c r="N103" s="18">
        <v>1</v>
      </c>
      <c r="O103" s="18">
        <v>1</v>
      </c>
      <c r="P103" s="18">
        <v>1</v>
      </c>
      <c r="Q103" s="144">
        <f>+SUM(D103:P103)</f>
        <v>13</v>
      </c>
      <c r="R103" s="66"/>
      <c r="S103" s="149">
        <f t="shared" si="51"/>
        <v>5.1020408163265302E-3</v>
      </c>
      <c r="T103" s="154"/>
      <c r="U103" s="50"/>
    </row>
    <row r="104" spans="2:24" ht="14" customHeight="1" thickTop="1" thickBot="1" x14ac:dyDescent="0.2">
      <c r="B104" s="28">
        <v>3</v>
      </c>
      <c r="C104" s="17" t="str">
        <f t="shared" si="50"/>
        <v>11 h 30 à 14 h 30</v>
      </c>
      <c r="D104" s="18">
        <v>1</v>
      </c>
      <c r="E104" s="18">
        <v>1</v>
      </c>
      <c r="F104" s="18">
        <v>1</v>
      </c>
      <c r="G104" s="18">
        <v>1</v>
      </c>
      <c r="H104" s="18">
        <v>1</v>
      </c>
      <c r="I104" s="18">
        <v>1</v>
      </c>
      <c r="J104" s="18">
        <v>1</v>
      </c>
      <c r="K104" s="18">
        <v>1</v>
      </c>
      <c r="L104" s="18">
        <v>1</v>
      </c>
      <c r="M104" s="18">
        <v>1</v>
      </c>
      <c r="N104" s="18">
        <v>1</v>
      </c>
      <c r="O104" s="18">
        <v>1</v>
      </c>
      <c r="P104" s="18">
        <v>1</v>
      </c>
      <c r="Q104" s="144">
        <f t="shared" ref="Q104:Q108" si="52">+SUM(D104:P104)</f>
        <v>13</v>
      </c>
      <c r="R104" s="66"/>
      <c r="S104" s="149">
        <f t="shared" si="51"/>
        <v>5.1020408163265302E-3</v>
      </c>
      <c r="T104" s="154"/>
      <c r="U104" s="50"/>
    </row>
    <row r="105" spans="2:24" ht="14" customHeight="1" thickTop="1" thickBot="1" x14ac:dyDescent="0.2">
      <c r="B105" s="28">
        <v>4</v>
      </c>
      <c r="C105" s="17" t="str">
        <f t="shared" si="50"/>
        <v>14 h 30 à 17 h</v>
      </c>
      <c r="D105" s="18">
        <v>1</v>
      </c>
      <c r="E105" s="18">
        <v>1</v>
      </c>
      <c r="F105" s="18">
        <v>1</v>
      </c>
      <c r="G105" s="18">
        <v>1</v>
      </c>
      <c r="H105" s="18">
        <v>1</v>
      </c>
      <c r="I105" s="18">
        <v>1</v>
      </c>
      <c r="J105" s="18">
        <v>1</v>
      </c>
      <c r="K105" s="18">
        <v>1</v>
      </c>
      <c r="L105" s="18">
        <v>1</v>
      </c>
      <c r="M105" s="18">
        <v>1</v>
      </c>
      <c r="N105" s="18">
        <v>1</v>
      </c>
      <c r="O105" s="18">
        <v>1</v>
      </c>
      <c r="P105" s="18">
        <v>1</v>
      </c>
      <c r="Q105" s="144">
        <f t="shared" si="52"/>
        <v>13</v>
      </c>
      <c r="R105" s="66"/>
      <c r="S105" s="149">
        <f t="shared" si="51"/>
        <v>5.1020408163265302E-3</v>
      </c>
      <c r="T105" s="154"/>
      <c r="U105" s="50"/>
    </row>
    <row r="106" spans="2:24" ht="14" customHeight="1" thickTop="1" thickBot="1" x14ac:dyDescent="0.2">
      <c r="B106" s="28">
        <v>5</v>
      </c>
      <c r="C106" s="17" t="str">
        <f t="shared" si="50"/>
        <v>17 h à 19 h</v>
      </c>
      <c r="D106" s="18">
        <v>1</v>
      </c>
      <c r="E106" s="18">
        <v>1</v>
      </c>
      <c r="F106" s="18">
        <v>1</v>
      </c>
      <c r="G106" s="18">
        <v>1</v>
      </c>
      <c r="H106" s="18">
        <v>1</v>
      </c>
      <c r="I106" s="18">
        <v>1</v>
      </c>
      <c r="J106" s="18">
        <v>1</v>
      </c>
      <c r="K106" s="18">
        <v>1</v>
      </c>
      <c r="L106" s="18">
        <v>1</v>
      </c>
      <c r="M106" s="18">
        <v>1</v>
      </c>
      <c r="N106" s="18">
        <v>1</v>
      </c>
      <c r="O106" s="18">
        <v>1</v>
      </c>
      <c r="P106" s="18">
        <v>1</v>
      </c>
      <c r="Q106" s="144">
        <f t="shared" si="52"/>
        <v>13</v>
      </c>
      <c r="R106" s="66"/>
      <c r="S106" s="149">
        <f t="shared" si="51"/>
        <v>5.1020408163265302E-3</v>
      </c>
      <c r="T106" s="154"/>
      <c r="U106" s="50"/>
    </row>
    <row r="107" spans="2:24" ht="14" customHeight="1" thickTop="1" thickBot="1" x14ac:dyDescent="0.2">
      <c r="B107" s="28">
        <v>6</v>
      </c>
      <c r="C107" s="17" t="str">
        <f t="shared" si="50"/>
        <v>19 h à 23 h</v>
      </c>
      <c r="D107" s="18">
        <v>1</v>
      </c>
      <c r="E107" s="18">
        <v>1</v>
      </c>
      <c r="F107" s="18">
        <v>1</v>
      </c>
      <c r="G107" s="18">
        <v>1</v>
      </c>
      <c r="H107" s="18">
        <v>1</v>
      </c>
      <c r="I107" s="18">
        <v>1</v>
      </c>
      <c r="J107" s="18">
        <v>1</v>
      </c>
      <c r="K107" s="18">
        <v>1</v>
      </c>
      <c r="L107" s="18">
        <v>1</v>
      </c>
      <c r="M107" s="18">
        <v>1</v>
      </c>
      <c r="N107" s="18">
        <v>1</v>
      </c>
      <c r="O107" s="18">
        <v>1</v>
      </c>
      <c r="P107" s="18">
        <v>1</v>
      </c>
      <c r="Q107" s="144">
        <f t="shared" si="52"/>
        <v>13</v>
      </c>
      <c r="R107" s="66"/>
      <c r="S107" s="149">
        <f t="shared" si="51"/>
        <v>5.1020408163265302E-3</v>
      </c>
      <c r="T107" s="154"/>
      <c r="U107" s="50"/>
    </row>
    <row r="108" spans="2:24" ht="14" customHeight="1" thickTop="1" thickBot="1" x14ac:dyDescent="0.2">
      <c r="B108" s="28">
        <v>7</v>
      </c>
      <c r="C108" s="17" t="str">
        <f t="shared" si="50"/>
        <v>23 h à 6 h</v>
      </c>
      <c r="D108" s="18">
        <v>1</v>
      </c>
      <c r="E108" s="18">
        <v>1</v>
      </c>
      <c r="F108" s="18">
        <v>1</v>
      </c>
      <c r="G108" s="18">
        <v>1</v>
      </c>
      <c r="H108" s="18">
        <v>1</v>
      </c>
      <c r="I108" s="18">
        <v>1</v>
      </c>
      <c r="J108" s="18">
        <v>1</v>
      </c>
      <c r="K108" s="18">
        <v>1</v>
      </c>
      <c r="L108" s="18">
        <v>1</v>
      </c>
      <c r="M108" s="18">
        <v>1</v>
      </c>
      <c r="N108" s="18">
        <v>1</v>
      </c>
      <c r="O108" s="18">
        <v>1</v>
      </c>
      <c r="P108" s="18">
        <v>1</v>
      </c>
      <c r="Q108" s="144">
        <f t="shared" si="52"/>
        <v>13</v>
      </c>
      <c r="R108" s="66"/>
      <c r="S108" s="149">
        <f t="shared" si="51"/>
        <v>5.1020408163265302E-3</v>
      </c>
      <c r="T108" s="154"/>
      <c r="U108" s="50"/>
    </row>
    <row r="109" spans="2:24" ht="14" customHeight="1" thickTop="1" thickBot="1" x14ac:dyDescent="0.2">
      <c r="B109" s="29"/>
      <c r="C109" s="30" t="str">
        <f>+C100</f>
        <v>Total</v>
      </c>
      <c r="D109" s="32">
        <f t="shared" ref="D109:P109" si="53">+D102+D103+D104+D105+D106+D107+D108</f>
        <v>7</v>
      </c>
      <c r="E109" s="32">
        <f t="shared" si="53"/>
        <v>7</v>
      </c>
      <c r="F109" s="32">
        <f t="shared" si="53"/>
        <v>7</v>
      </c>
      <c r="G109" s="32">
        <f t="shared" si="53"/>
        <v>7</v>
      </c>
      <c r="H109" s="32">
        <f t="shared" si="53"/>
        <v>7</v>
      </c>
      <c r="I109" s="32">
        <f t="shared" si="53"/>
        <v>7</v>
      </c>
      <c r="J109" s="32">
        <f t="shared" si="53"/>
        <v>7</v>
      </c>
      <c r="K109" s="32">
        <f t="shared" si="53"/>
        <v>7</v>
      </c>
      <c r="L109" s="32">
        <f t="shared" si="53"/>
        <v>7</v>
      </c>
      <c r="M109" s="32">
        <f t="shared" si="53"/>
        <v>7</v>
      </c>
      <c r="N109" s="32">
        <f t="shared" si="53"/>
        <v>7</v>
      </c>
      <c r="O109" s="32">
        <f t="shared" si="53"/>
        <v>7</v>
      </c>
      <c r="P109" s="32">
        <f t="shared" si="53"/>
        <v>7</v>
      </c>
      <c r="Q109" s="130">
        <f>+SUM(D109:P109)</f>
        <v>91</v>
      </c>
      <c r="R109" s="68"/>
      <c r="S109" s="151" t="s">
        <v>1</v>
      </c>
      <c r="T109" s="152">
        <f t="shared" si="44"/>
        <v>3.5714285714285712E-2</v>
      </c>
      <c r="U109" s="52"/>
    </row>
    <row r="110" spans="2:24" ht="14" customHeight="1" thickTop="1" thickBot="1" x14ac:dyDescent="0.2">
      <c r="B110" s="33" t="s">
        <v>1</v>
      </c>
      <c r="C110" s="34" t="str">
        <f>C46</f>
        <v>Vendredi</v>
      </c>
      <c r="D110" s="25" t="s">
        <v>1</v>
      </c>
      <c r="E110" s="25" t="s">
        <v>1</v>
      </c>
      <c r="F110" s="25" t="s">
        <v>1</v>
      </c>
      <c r="G110" s="25" t="s">
        <v>1</v>
      </c>
      <c r="H110" s="25" t="s">
        <v>1</v>
      </c>
      <c r="I110" s="25" t="s">
        <v>1</v>
      </c>
      <c r="J110" s="25" t="s">
        <v>1</v>
      </c>
      <c r="K110" s="25" t="s">
        <v>1</v>
      </c>
      <c r="L110" s="25" t="s">
        <v>1</v>
      </c>
      <c r="M110" s="25" t="s">
        <v>1</v>
      </c>
      <c r="N110" s="25" t="s">
        <v>1</v>
      </c>
      <c r="O110" s="25" t="s">
        <v>1</v>
      </c>
      <c r="P110" s="134" t="s">
        <v>1</v>
      </c>
      <c r="Q110" s="135"/>
      <c r="R110" s="57"/>
      <c r="S110" s="23" t="s">
        <v>1</v>
      </c>
      <c r="T110" s="26" t="s">
        <v>1</v>
      </c>
      <c r="U110" s="57"/>
      <c r="V110" s="57" t="s">
        <v>1</v>
      </c>
      <c r="W110" s="57" t="s">
        <v>1</v>
      </c>
      <c r="X110" s="58"/>
    </row>
    <row r="111" spans="2:24" ht="14" customHeight="1" thickTop="1" thickBot="1" x14ac:dyDescent="0.2">
      <c r="B111" s="27">
        <v>1</v>
      </c>
      <c r="C111" s="14" t="str">
        <f t="shared" ref="C111:C117" si="54">C102</f>
        <v>6 h à 9 h 30</v>
      </c>
      <c r="D111" s="15">
        <v>1</v>
      </c>
      <c r="E111" s="15">
        <v>1</v>
      </c>
      <c r="F111" s="15">
        <v>1</v>
      </c>
      <c r="G111" s="15">
        <v>1</v>
      </c>
      <c r="H111" s="15">
        <v>1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  <c r="O111" s="15">
        <v>1</v>
      </c>
      <c r="P111" s="15">
        <v>1</v>
      </c>
      <c r="Q111" s="143">
        <f>+SUM(D111:P111)</f>
        <v>13</v>
      </c>
      <c r="R111" s="66"/>
      <c r="S111" s="147">
        <f t="shared" ref="S111:S117" si="55">SUM(D111:P111)/$Q$267</f>
        <v>5.1020408163265302E-3</v>
      </c>
      <c r="T111" s="153"/>
      <c r="U111" s="50"/>
    </row>
    <row r="112" spans="2:24" ht="14" customHeight="1" thickTop="1" thickBot="1" x14ac:dyDescent="0.2">
      <c r="B112" s="28">
        <v>2</v>
      </c>
      <c r="C112" s="17" t="str">
        <f t="shared" si="54"/>
        <v>9 h 30 à 11 h 30</v>
      </c>
      <c r="D112" s="18">
        <v>1</v>
      </c>
      <c r="E112" s="18">
        <v>1</v>
      </c>
      <c r="F112" s="18">
        <v>1</v>
      </c>
      <c r="G112" s="18">
        <v>1</v>
      </c>
      <c r="H112" s="18">
        <v>1</v>
      </c>
      <c r="I112" s="18">
        <v>1</v>
      </c>
      <c r="J112" s="18">
        <v>1</v>
      </c>
      <c r="K112" s="18">
        <v>1</v>
      </c>
      <c r="L112" s="18">
        <v>1</v>
      </c>
      <c r="M112" s="18">
        <v>1</v>
      </c>
      <c r="N112" s="18">
        <v>1</v>
      </c>
      <c r="O112" s="18">
        <v>1</v>
      </c>
      <c r="P112" s="18">
        <v>1</v>
      </c>
      <c r="Q112" s="144">
        <f>+SUM(D112:P112)</f>
        <v>13</v>
      </c>
      <c r="R112" s="66"/>
      <c r="S112" s="149">
        <f t="shared" si="55"/>
        <v>5.1020408163265302E-3</v>
      </c>
      <c r="T112" s="154"/>
      <c r="U112" s="50"/>
    </row>
    <row r="113" spans="2:25" ht="14" customHeight="1" thickTop="1" thickBot="1" x14ac:dyDescent="0.2">
      <c r="B113" s="28">
        <v>3</v>
      </c>
      <c r="C113" s="17" t="str">
        <f t="shared" si="54"/>
        <v>11 h 30 à 14 h 30</v>
      </c>
      <c r="D113" s="18">
        <v>1</v>
      </c>
      <c r="E113" s="18">
        <v>1</v>
      </c>
      <c r="F113" s="18">
        <v>1</v>
      </c>
      <c r="G113" s="18">
        <v>1</v>
      </c>
      <c r="H113" s="18">
        <v>1</v>
      </c>
      <c r="I113" s="18">
        <v>1</v>
      </c>
      <c r="J113" s="18">
        <v>1</v>
      </c>
      <c r="K113" s="18">
        <v>1</v>
      </c>
      <c r="L113" s="18">
        <v>1</v>
      </c>
      <c r="M113" s="18">
        <v>1</v>
      </c>
      <c r="N113" s="18">
        <v>1</v>
      </c>
      <c r="O113" s="18">
        <v>1</v>
      </c>
      <c r="P113" s="18">
        <v>1</v>
      </c>
      <c r="Q113" s="144">
        <f t="shared" ref="Q113:Q117" si="56">+SUM(D113:P113)</f>
        <v>13</v>
      </c>
      <c r="R113" s="66"/>
      <c r="S113" s="149">
        <f t="shared" si="55"/>
        <v>5.1020408163265302E-3</v>
      </c>
      <c r="T113" s="154"/>
      <c r="U113" s="50"/>
    </row>
    <row r="114" spans="2:25" ht="14" customHeight="1" thickTop="1" thickBot="1" x14ac:dyDescent="0.2">
      <c r="B114" s="28">
        <v>4</v>
      </c>
      <c r="C114" s="17" t="str">
        <f t="shared" si="54"/>
        <v>14 h 30 à 17 h</v>
      </c>
      <c r="D114" s="18">
        <v>1</v>
      </c>
      <c r="E114" s="18">
        <v>1</v>
      </c>
      <c r="F114" s="18">
        <v>1</v>
      </c>
      <c r="G114" s="18">
        <v>1</v>
      </c>
      <c r="H114" s="18">
        <v>1</v>
      </c>
      <c r="I114" s="18">
        <v>1</v>
      </c>
      <c r="J114" s="18">
        <v>1</v>
      </c>
      <c r="K114" s="18">
        <v>1</v>
      </c>
      <c r="L114" s="18">
        <v>1</v>
      </c>
      <c r="M114" s="18">
        <v>1</v>
      </c>
      <c r="N114" s="18">
        <v>1</v>
      </c>
      <c r="O114" s="18">
        <v>1</v>
      </c>
      <c r="P114" s="18">
        <v>1</v>
      </c>
      <c r="Q114" s="144">
        <f t="shared" si="56"/>
        <v>13</v>
      </c>
      <c r="R114" s="66"/>
      <c r="S114" s="149">
        <f t="shared" si="55"/>
        <v>5.1020408163265302E-3</v>
      </c>
      <c r="T114" s="154"/>
      <c r="U114" s="50"/>
    </row>
    <row r="115" spans="2:25" ht="14" customHeight="1" thickTop="1" thickBot="1" x14ac:dyDescent="0.2">
      <c r="B115" s="28">
        <v>5</v>
      </c>
      <c r="C115" s="17" t="str">
        <f t="shared" si="54"/>
        <v>17 h à 19 h</v>
      </c>
      <c r="D115" s="18">
        <v>1</v>
      </c>
      <c r="E115" s="18">
        <v>1</v>
      </c>
      <c r="F115" s="18">
        <v>1</v>
      </c>
      <c r="G115" s="18">
        <v>1</v>
      </c>
      <c r="H115" s="18">
        <v>1</v>
      </c>
      <c r="I115" s="18">
        <v>1</v>
      </c>
      <c r="J115" s="18">
        <v>1</v>
      </c>
      <c r="K115" s="18">
        <v>1</v>
      </c>
      <c r="L115" s="18">
        <v>1</v>
      </c>
      <c r="M115" s="18">
        <v>1</v>
      </c>
      <c r="N115" s="18">
        <v>1</v>
      </c>
      <c r="O115" s="18">
        <v>1</v>
      </c>
      <c r="P115" s="18">
        <v>1</v>
      </c>
      <c r="Q115" s="144">
        <f t="shared" si="56"/>
        <v>13</v>
      </c>
      <c r="R115" s="66"/>
      <c r="S115" s="149">
        <f t="shared" si="55"/>
        <v>5.1020408163265302E-3</v>
      </c>
      <c r="T115" s="154"/>
      <c r="U115" s="50"/>
    </row>
    <row r="116" spans="2:25" ht="14" customHeight="1" thickTop="1" thickBot="1" x14ac:dyDescent="0.2">
      <c r="B116" s="28">
        <v>6</v>
      </c>
      <c r="C116" s="17" t="str">
        <f t="shared" si="54"/>
        <v>19 h à 23 h</v>
      </c>
      <c r="D116" s="18">
        <v>1</v>
      </c>
      <c r="E116" s="18">
        <v>1</v>
      </c>
      <c r="F116" s="18">
        <v>1</v>
      </c>
      <c r="G116" s="18">
        <v>1</v>
      </c>
      <c r="H116" s="18">
        <v>1</v>
      </c>
      <c r="I116" s="18">
        <v>1</v>
      </c>
      <c r="J116" s="18">
        <v>1</v>
      </c>
      <c r="K116" s="18">
        <v>1</v>
      </c>
      <c r="L116" s="18">
        <v>1</v>
      </c>
      <c r="M116" s="18">
        <v>1</v>
      </c>
      <c r="N116" s="18">
        <v>1</v>
      </c>
      <c r="O116" s="18">
        <v>1</v>
      </c>
      <c r="P116" s="18">
        <v>1</v>
      </c>
      <c r="Q116" s="144">
        <f t="shared" si="56"/>
        <v>13</v>
      </c>
      <c r="R116" s="66"/>
      <c r="S116" s="149">
        <f t="shared" si="55"/>
        <v>5.1020408163265302E-3</v>
      </c>
      <c r="T116" s="154"/>
      <c r="U116" s="50"/>
    </row>
    <row r="117" spans="2:25" ht="14" customHeight="1" thickTop="1" thickBot="1" x14ac:dyDescent="0.2">
      <c r="B117" s="28">
        <v>7</v>
      </c>
      <c r="C117" s="17" t="str">
        <f t="shared" si="54"/>
        <v>23 h à 6 h</v>
      </c>
      <c r="D117" s="18">
        <v>1</v>
      </c>
      <c r="E117" s="18">
        <v>1</v>
      </c>
      <c r="F117" s="18">
        <v>1</v>
      </c>
      <c r="G117" s="18">
        <v>1</v>
      </c>
      <c r="H117" s="18">
        <v>1</v>
      </c>
      <c r="I117" s="18">
        <v>1</v>
      </c>
      <c r="J117" s="18">
        <v>1</v>
      </c>
      <c r="K117" s="18">
        <v>1</v>
      </c>
      <c r="L117" s="18">
        <v>1</v>
      </c>
      <c r="M117" s="18">
        <v>1</v>
      </c>
      <c r="N117" s="18">
        <v>1</v>
      </c>
      <c r="O117" s="18">
        <v>1</v>
      </c>
      <c r="P117" s="18">
        <v>1</v>
      </c>
      <c r="Q117" s="144">
        <f t="shared" si="56"/>
        <v>13</v>
      </c>
      <c r="R117" s="66"/>
      <c r="S117" s="149">
        <f t="shared" si="55"/>
        <v>5.1020408163265302E-3</v>
      </c>
      <c r="T117" s="154"/>
      <c r="U117" s="50"/>
    </row>
    <row r="118" spans="2:25" ht="14" customHeight="1" thickTop="1" thickBot="1" x14ac:dyDescent="0.2">
      <c r="B118" s="29"/>
      <c r="C118" s="36" t="str">
        <f t="shared" ref="C118" si="57">+C109</f>
        <v>Total</v>
      </c>
      <c r="D118" s="32">
        <f t="shared" ref="D118:P118" si="58">+D111+D112+D113+D114+D115+D116+D117</f>
        <v>7</v>
      </c>
      <c r="E118" s="32">
        <f t="shared" si="58"/>
        <v>7</v>
      </c>
      <c r="F118" s="32">
        <f t="shared" si="58"/>
        <v>7</v>
      </c>
      <c r="G118" s="32">
        <f t="shared" si="58"/>
        <v>7</v>
      </c>
      <c r="H118" s="32">
        <f t="shared" si="58"/>
        <v>7</v>
      </c>
      <c r="I118" s="32">
        <f t="shared" si="58"/>
        <v>7</v>
      </c>
      <c r="J118" s="32">
        <f t="shared" si="58"/>
        <v>7</v>
      </c>
      <c r="K118" s="32">
        <f t="shared" si="58"/>
        <v>7</v>
      </c>
      <c r="L118" s="32">
        <f t="shared" si="58"/>
        <v>7</v>
      </c>
      <c r="M118" s="32">
        <f t="shared" si="58"/>
        <v>7</v>
      </c>
      <c r="N118" s="32">
        <f t="shared" si="58"/>
        <v>7</v>
      </c>
      <c r="O118" s="32">
        <f t="shared" si="58"/>
        <v>7</v>
      </c>
      <c r="P118" s="32">
        <f t="shared" si="58"/>
        <v>7</v>
      </c>
      <c r="Q118" s="130">
        <f>+SUM(D118:P118)</f>
        <v>91</v>
      </c>
      <c r="R118" s="68"/>
      <c r="S118" s="151" t="s">
        <v>1</v>
      </c>
      <c r="T118" s="152">
        <f t="shared" si="44"/>
        <v>3.5714285714285712E-2</v>
      </c>
      <c r="U118" s="52"/>
    </row>
    <row r="119" spans="2:25" ht="14" customHeight="1" thickTop="1" thickBot="1" x14ac:dyDescent="0.2">
      <c r="B119" s="33" t="s">
        <v>1</v>
      </c>
      <c r="C119" s="37" t="str">
        <f>C55</f>
        <v>Samedi</v>
      </c>
      <c r="D119" s="25" t="s">
        <v>1</v>
      </c>
      <c r="E119" s="25" t="s">
        <v>1</v>
      </c>
      <c r="F119" s="25" t="s">
        <v>1</v>
      </c>
      <c r="G119" s="25" t="s">
        <v>1</v>
      </c>
      <c r="H119" s="25" t="s">
        <v>1</v>
      </c>
      <c r="I119" s="25" t="s">
        <v>1</v>
      </c>
      <c r="J119" s="25" t="s">
        <v>1</v>
      </c>
      <c r="K119" s="25" t="s">
        <v>1</v>
      </c>
      <c r="L119" s="25" t="s">
        <v>1</v>
      </c>
      <c r="M119" s="25" t="s">
        <v>1</v>
      </c>
      <c r="N119" s="25" t="s">
        <v>1</v>
      </c>
      <c r="O119" s="25" t="s">
        <v>1</v>
      </c>
      <c r="P119" s="134" t="s">
        <v>1</v>
      </c>
      <c r="Q119" s="135"/>
      <c r="R119" s="57"/>
      <c r="S119" s="23" t="s">
        <v>1</v>
      </c>
      <c r="T119" s="26" t="s">
        <v>1</v>
      </c>
      <c r="U119" s="57" t="s">
        <v>1</v>
      </c>
      <c r="V119" s="57" t="s">
        <v>1</v>
      </c>
      <c r="W119" s="57" t="s">
        <v>1</v>
      </c>
      <c r="X119" s="58"/>
    </row>
    <row r="120" spans="2:25" ht="14" customHeight="1" thickTop="1" thickBot="1" x14ac:dyDescent="0.2">
      <c r="B120" s="27">
        <v>1</v>
      </c>
      <c r="C120" s="14" t="str">
        <f t="shared" ref="C120:C126" si="59">C111</f>
        <v>6 h à 9 h 30</v>
      </c>
      <c r="D120" s="15">
        <v>1</v>
      </c>
      <c r="E120" s="15">
        <v>1</v>
      </c>
      <c r="F120" s="15">
        <v>1</v>
      </c>
      <c r="G120" s="15">
        <v>1</v>
      </c>
      <c r="H120" s="15">
        <v>1</v>
      </c>
      <c r="I120" s="15">
        <v>1</v>
      </c>
      <c r="J120" s="15">
        <v>1</v>
      </c>
      <c r="K120" s="15">
        <v>1</v>
      </c>
      <c r="L120" s="15">
        <v>1</v>
      </c>
      <c r="M120" s="15">
        <v>1</v>
      </c>
      <c r="N120" s="15">
        <v>1</v>
      </c>
      <c r="O120" s="15">
        <v>1</v>
      </c>
      <c r="P120" s="15">
        <v>1</v>
      </c>
      <c r="Q120" s="143">
        <f>+SUM(D120:P120)</f>
        <v>13</v>
      </c>
      <c r="R120" s="66"/>
      <c r="S120" s="147">
        <f t="shared" ref="S120:S126" si="60">SUM(D120:P120)/$Q$267</f>
        <v>5.1020408163265302E-3</v>
      </c>
      <c r="T120" s="153"/>
      <c r="U120" s="50"/>
    </row>
    <row r="121" spans="2:25" ht="14" customHeight="1" thickTop="1" thickBot="1" x14ac:dyDescent="0.2">
      <c r="B121" s="27">
        <v>2</v>
      </c>
      <c r="C121" s="17" t="str">
        <f t="shared" si="59"/>
        <v>9 h 30 à 11 h 30</v>
      </c>
      <c r="D121" s="18">
        <v>1</v>
      </c>
      <c r="E121" s="18">
        <v>1</v>
      </c>
      <c r="F121" s="18">
        <v>1</v>
      </c>
      <c r="G121" s="18">
        <v>1</v>
      </c>
      <c r="H121" s="18">
        <v>1</v>
      </c>
      <c r="I121" s="18">
        <v>1</v>
      </c>
      <c r="J121" s="18">
        <v>1</v>
      </c>
      <c r="K121" s="18">
        <v>1</v>
      </c>
      <c r="L121" s="18">
        <v>1</v>
      </c>
      <c r="M121" s="18">
        <v>1</v>
      </c>
      <c r="N121" s="18">
        <v>1</v>
      </c>
      <c r="O121" s="18">
        <v>1</v>
      </c>
      <c r="P121" s="18">
        <v>1</v>
      </c>
      <c r="Q121" s="144">
        <f>+SUM(D121:P121)</f>
        <v>13</v>
      </c>
      <c r="R121" s="66"/>
      <c r="S121" s="149">
        <f t="shared" si="60"/>
        <v>5.1020408163265302E-3</v>
      </c>
      <c r="T121" s="154"/>
      <c r="U121" s="50"/>
    </row>
    <row r="122" spans="2:25" ht="14" customHeight="1" thickTop="1" thickBot="1" x14ac:dyDescent="0.2">
      <c r="B122" s="27">
        <v>3</v>
      </c>
      <c r="C122" s="61" t="str">
        <f>C113</f>
        <v>11 h 30 à 14 h 30</v>
      </c>
      <c r="D122" s="18">
        <v>1</v>
      </c>
      <c r="E122" s="18">
        <v>1</v>
      </c>
      <c r="F122" s="18">
        <v>1</v>
      </c>
      <c r="G122" s="18">
        <v>1</v>
      </c>
      <c r="H122" s="18">
        <v>1</v>
      </c>
      <c r="I122" s="18">
        <v>1</v>
      </c>
      <c r="J122" s="18">
        <v>1</v>
      </c>
      <c r="K122" s="18">
        <v>1</v>
      </c>
      <c r="L122" s="18">
        <v>1</v>
      </c>
      <c r="M122" s="18">
        <v>1</v>
      </c>
      <c r="N122" s="18">
        <v>1</v>
      </c>
      <c r="O122" s="18">
        <v>1</v>
      </c>
      <c r="P122" s="18">
        <v>1</v>
      </c>
      <c r="Q122" s="144">
        <f t="shared" ref="Q122:Q126" si="61">+SUM(D122:P122)</f>
        <v>13</v>
      </c>
      <c r="R122" s="66"/>
      <c r="S122" s="149">
        <f t="shared" si="60"/>
        <v>5.1020408163265302E-3</v>
      </c>
      <c r="T122" s="154"/>
      <c r="U122" s="50"/>
    </row>
    <row r="123" spans="2:25" ht="14" customHeight="1" thickTop="1" thickBot="1" x14ac:dyDescent="0.2">
      <c r="B123" s="27">
        <v>4</v>
      </c>
      <c r="C123" s="17" t="str">
        <f t="shared" si="59"/>
        <v>14 h 30 à 17 h</v>
      </c>
      <c r="D123" s="18">
        <v>1</v>
      </c>
      <c r="E123" s="18">
        <v>1</v>
      </c>
      <c r="F123" s="18">
        <v>1</v>
      </c>
      <c r="G123" s="18">
        <v>1</v>
      </c>
      <c r="H123" s="18">
        <v>1</v>
      </c>
      <c r="I123" s="18">
        <v>1</v>
      </c>
      <c r="J123" s="18">
        <v>1</v>
      </c>
      <c r="K123" s="18">
        <v>1</v>
      </c>
      <c r="L123" s="18">
        <v>1</v>
      </c>
      <c r="M123" s="18">
        <v>1</v>
      </c>
      <c r="N123" s="18">
        <v>1</v>
      </c>
      <c r="O123" s="18">
        <v>1</v>
      </c>
      <c r="P123" s="18">
        <v>1</v>
      </c>
      <c r="Q123" s="144">
        <f t="shared" si="61"/>
        <v>13</v>
      </c>
      <c r="R123" s="66"/>
      <c r="S123" s="149">
        <f t="shared" si="60"/>
        <v>5.1020408163265302E-3</v>
      </c>
      <c r="T123" s="154"/>
      <c r="U123" s="50"/>
    </row>
    <row r="124" spans="2:25" ht="14" customHeight="1" thickTop="1" thickBot="1" x14ac:dyDescent="0.2">
      <c r="B124" s="27">
        <v>5</v>
      </c>
      <c r="C124" s="17" t="str">
        <f t="shared" si="59"/>
        <v>17 h à 19 h</v>
      </c>
      <c r="D124" s="18">
        <v>1</v>
      </c>
      <c r="E124" s="18">
        <v>1</v>
      </c>
      <c r="F124" s="18">
        <v>1</v>
      </c>
      <c r="G124" s="18">
        <v>1</v>
      </c>
      <c r="H124" s="18">
        <v>1</v>
      </c>
      <c r="I124" s="18">
        <v>1</v>
      </c>
      <c r="J124" s="18">
        <v>1</v>
      </c>
      <c r="K124" s="18">
        <v>1</v>
      </c>
      <c r="L124" s="18">
        <v>1</v>
      </c>
      <c r="M124" s="18">
        <v>1</v>
      </c>
      <c r="N124" s="18">
        <v>1</v>
      </c>
      <c r="O124" s="18">
        <v>1</v>
      </c>
      <c r="P124" s="18">
        <v>1</v>
      </c>
      <c r="Q124" s="144">
        <f t="shared" si="61"/>
        <v>13</v>
      </c>
      <c r="R124" s="66"/>
      <c r="S124" s="149">
        <f t="shared" si="60"/>
        <v>5.1020408163265302E-3</v>
      </c>
      <c r="T124" s="154"/>
      <c r="U124" s="50"/>
    </row>
    <row r="125" spans="2:25" ht="14" customHeight="1" thickTop="1" thickBot="1" x14ac:dyDescent="0.2">
      <c r="B125" s="27">
        <v>6</v>
      </c>
      <c r="C125" s="17" t="str">
        <f t="shared" si="59"/>
        <v>19 h à 23 h</v>
      </c>
      <c r="D125" s="18">
        <v>1</v>
      </c>
      <c r="E125" s="18">
        <v>1</v>
      </c>
      <c r="F125" s="18">
        <v>1</v>
      </c>
      <c r="G125" s="18">
        <v>1</v>
      </c>
      <c r="H125" s="18">
        <v>1</v>
      </c>
      <c r="I125" s="18">
        <v>1</v>
      </c>
      <c r="J125" s="18">
        <v>1</v>
      </c>
      <c r="K125" s="18">
        <v>1</v>
      </c>
      <c r="L125" s="18">
        <v>1</v>
      </c>
      <c r="M125" s="18">
        <v>1</v>
      </c>
      <c r="N125" s="18">
        <v>1</v>
      </c>
      <c r="O125" s="18">
        <v>1</v>
      </c>
      <c r="P125" s="18">
        <v>1</v>
      </c>
      <c r="Q125" s="144">
        <f t="shared" si="61"/>
        <v>13</v>
      </c>
      <c r="R125" s="66"/>
      <c r="S125" s="149">
        <f t="shared" si="60"/>
        <v>5.1020408163265302E-3</v>
      </c>
      <c r="T125" s="154"/>
      <c r="U125" s="50"/>
    </row>
    <row r="126" spans="2:25" ht="14" customHeight="1" thickTop="1" thickBot="1" x14ac:dyDescent="0.2">
      <c r="B126" s="27">
        <v>7</v>
      </c>
      <c r="C126" s="17" t="str">
        <f t="shared" si="59"/>
        <v>23 h à 6 h</v>
      </c>
      <c r="D126" s="18">
        <v>1</v>
      </c>
      <c r="E126" s="18">
        <v>1</v>
      </c>
      <c r="F126" s="18">
        <v>1</v>
      </c>
      <c r="G126" s="18">
        <v>1</v>
      </c>
      <c r="H126" s="18">
        <v>1</v>
      </c>
      <c r="I126" s="18">
        <v>1</v>
      </c>
      <c r="J126" s="18">
        <v>1</v>
      </c>
      <c r="K126" s="18">
        <v>1</v>
      </c>
      <c r="L126" s="18">
        <v>1</v>
      </c>
      <c r="M126" s="18">
        <v>1</v>
      </c>
      <c r="N126" s="18">
        <v>1</v>
      </c>
      <c r="O126" s="18">
        <v>1</v>
      </c>
      <c r="P126" s="18">
        <v>1</v>
      </c>
      <c r="Q126" s="144">
        <f t="shared" si="61"/>
        <v>13</v>
      </c>
      <c r="R126" s="66"/>
      <c r="S126" s="149">
        <f t="shared" si="60"/>
        <v>5.1020408163265302E-3</v>
      </c>
      <c r="T126" s="154"/>
      <c r="U126" s="50"/>
    </row>
    <row r="127" spans="2:25" ht="14" customHeight="1" thickTop="1" thickBot="1" x14ac:dyDescent="0.2">
      <c r="B127" s="29"/>
      <c r="C127" s="30" t="str">
        <f t="shared" ref="C127" si="62">+C118</f>
        <v>Total</v>
      </c>
      <c r="D127" s="32">
        <f>+D120+D121+D122+D123+D124+D125+D126</f>
        <v>7</v>
      </c>
      <c r="E127" s="32">
        <f>+E120+E121+E122+E123+E124+E125+E126</f>
        <v>7</v>
      </c>
      <c r="F127" s="32">
        <f>+F120+F121+F122+F123+F124+F125+F126</f>
        <v>7</v>
      </c>
      <c r="G127" s="32">
        <f t="shared" ref="G127:N127" si="63">+G120+G121+G122+G123+G124+G125+G126</f>
        <v>7</v>
      </c>
      <c r="H127" s="32">
        <f t="shared" si="63"/>
        <v>7</v>
      </c>
      <c r="I127" s="32">
        <f t="shared" si="63"/>
        <v>7</v>
      </c>
      <c r="J127" s="32">
        <f t="shared" si="63"/>
        <v>7</v>
      </c>
      <c r="K127" s="32">
        <f t="shared" si="63"/>
        <v>7</v>
      </c>
      <c r="L127" s="32">
        <f t="shared" si="63"/>
        <v>7</v>
      </c>
      <c r="M127" s="32">
        <f t="shared" si="63"/>
        <v>7</v>
      </c>
      <c r="N127" s="32">
        <f t="shared" si="63"/>
        <v>7</v>
      </c>
      <c r="O127" s="31">
        <f>+O120+O121+O122+O123+O124+O125+O126</f>
        <v>7</v>
      </c>
      <c r="P127" s="31">
        <f>+P120+P121+P122+P123+P124+P125+P126</f>
        <v>7</v>
      </c>
      <c r="Q127" s="130">
        <f>+SUM(D127:P127)</f>
        <v>91</v>
      </c>
      <c r="R127" s="68"/>
      <c r="S127" s="151" t="s">
        <v>1</v>
      </c>
      <c r="T127" s="152">
        <f t="shared" si="44"/>
        <v>3.5714285714285712E-2</v>
      </c>
      <c r="U127" s="52"/>
    </row>
    <row r="128" spans="2:25" ht="14" customHeight="1" thickTop="1" thickBot="1" x14ac:dyDescent="0.2">
      <c r="B128" s="33" t="s">
        <v>1</v>
      </c>
      <c r="C128" s="34" t="str">
        <f>C64</f>
        <v>Dimanche</v>
      </c>
      <c r="D128" s="25" t="s">
        <v>1</v>
      </c>
      <c r="E128" s="25" t="s">
        <v>1</v>
      </c>
      <c r="F128" s="25" t="s">
        <v>1</v>
      </c>
      <c r="G128" s="25" t="s">
        <v>1</v>
      </c>
      <c r="H128" s="25" t="s">
        <v>1</v>
      </c>
      <c r="I128" s="25" t="s">
        <v>1</v>
      </c>
      <c r="J128" s="25" t="s">
        <v>1</v>
      </c>
      <c r="K128" s="25" t="s">
        <v>1</v>
      </c>
      <c r="L128" s="25" t="s">
        <v>1</v>
      </c>
      <c r="M128" s="25" t="s">
        <v>1</v>
      </c>
      <c r="N128" s="25" t="s">
        <v>1</v>
      </c>
      <c r="O128" s="25" t="s">
        <v>1</v>
      </c>
      <c r="P128" s="134" t="s">
        <v>1</v>
      </c>
      <c r="Q128" s="135"/>
      <c r="R128" s="57"/>
      <c r="S128" s="23" t="s">
        <v>1</v>
      </c>
      <c r="T128" s="26" t="s">
        <v>1</v>
      </c>
      <c r="U128" s="57" t="s">
        <v>1</v>
      </c>
      <c r="V128" s="57" t="s">
        <v>1</v>
      </c>
      <c r="W128" s="57" t="s">
        <v>1</v>
      </c>
      <c r="X128" s="57" t="s">
        <v>1</v>
      </c>
      <c r="Y128" s="58"/>
    </row>
    <row r="129" spans="2:23" ht="14" customHeight="1" thickTop="1" thickBot="1" x14ac:dyDescent="0.2">
      <c r="B129" s="28">
        <v>1</v>
      </c>
      <c r="C129" s="14" t="str">
        <f t="shared" ref="C129:C135" si="64">C120</f>
        <v>6 h à 9 h 30</v>
      </c>
      <c r="D129" s="15">
        <v>1</v>
      </c>
      <c r="E129" s="15">
        <v>1</v>
      </c>
      <c r="F129" s="15">
        <v>1</v>
      </c>
      <c r="G129" s="15">
        <v>1</v>
      </c>
      <c r="H129" s="15">
        <v>1</v>
      </c>
      <c r="I129" s="15">
        <v>1</v>
      </c>
      <c r="J129" s="15">
        <v>1</v>
      </c>
      <c r="K129" s="15">
        <v>1</v>
      </c>
      <c r="L129" s="15">
        <v>1</v>
      </c>
      <c r="M129" s="15">
        <v>1</v>
      </c>
      <c r="N129" s="15">
        <v>1</v>
      </c>
      <c r="O129" s="15">
        <v>1</v>
      </c>
      <c r="P129" s="15">
        <v>1</v>
      </c>
      <c r="Q129" s="143">
        <f>+SUM(D129:P129)</f>
        <v>13</v>
      </c>
      <c r="R129" s="66"/>
      <c r="S129" s="147">
        <f t="shared" ref="S129:S135" si="65">SUM(D129:P129)/$Q$267</f>
        <v>5.1020408163265302E-3</v>
      </c>
      <c r="T129" s="153"/>
      <c r="U129" s="50"/>
    </row>
    <row r="130" spans="2:23" ht="14" customHeight="1" thickTop="1" thickBot="1" x14ac:dyDescent="0.2">
      <c r="B130" s="27">
        <v>2</v>
      </c>
      <c r="C130" s="17" t="str">
        <f t="shared" si="64"/>
        <v>9 h 30 à 11 h 30</v>
      </c>
      <c r="D130" s="18">
        <v>1</v>
      </c>
      <c r="E130" s="18">
        <v>1</v>
      </c>
      <c r="F130" s="18">
        <v>1</v>
      </c>
      <c r="G130" s="18">
        <v>1</v>
      </c>
      <c r="H130" s="18">
        <v>1</v>
      </c>
      <c r="I130" s="18">
        <v>1</v>
      </c>
      <c r="J130" s="18">
        <v>1</v>
      </c>
      <c r="K130" s="18">
        <v>1</v>
      </c>
      <c r="L130" s="18">
        <v>1</v>
      </c>
      <c r="M130" s="18">
        <v>1</v>
      </c>
      <c r="N130" s="18">
        <v>1</v>
      </c>
      <c r="O130" s="18">
        <v>1</v>
      </c>
      <c r="P130" s="18">
        <v>1</v>
      </c>
      <c r="Q130" s="144">
        <f>+SUM(D130:P130)</f>
        <v>13</v>
      </c>
      <c r="R130" s="66"/>
      <c r="S130" s="149">
        <f t="shared" si="65"/>
        <v>5.1020408163265302E-3</v>
      </c>
      <c r="T130" s="154"/>
      <c r="U130" s="50"/>
    </row>
    <row r="131" spans="2:23" ht="14" customHeight="1" thickTop="1" thickBot="1" x14ac:dyDescent="0.2">
      <c r="B131" s="27">
        <v>3</v>
      </c>
      <c r="C131" s="17" t="str">
        <f t="shared" si="64"/>
        <v>11 h 30 à 14 h 30</v>
      </c>
      <c r="D131" s="18">
        <v>1</v>
      </c>
      <c r="E131" s="18">
        <v>1</v>
      </c>
      <c r="F131" s="18">
        <v>1</v>
      </c>
      <c r="G131" s="18">
        <v>1</v>
      </c>
      <c r="H131" s="18">
        <v>1</v>
      </c>
      <c r="I131" s="18">
        <v>1</v>
      </c>
      <c r="J131" s="18">
        <v>1</v>
      </c>
      <c r="K131" s="18">
        <v>1</v>
      </c>
      <c r="L131" s="18">
        <v>1</v>
      </c>
      <c r="M131" s="18">
        <v>1</v>
      </c>
      <c r="N131" s="18">
        <v>1</v>
      </c>
      <c r="O131" s="18">
        <v>1</v>
      </c>
      <c r="P131" s="18">
        <v>1</v>
      </c>
      <c r="Q131" s="144">
        <f t="shared" ref="Q131:Q135" si="66">+SUM(D131:P131)</f>
        <v>13</v>
      </c>
      <c r="R131" s="66"/>
      <c r="S131" s="149">
        <f t="shared" si="65"/>
        <v>5.1020408163265302E-3</v>
      </c>
      <c r="T131" s="154"/>
      <c r="U131" s="50"/>
    </row>
    <row r="132" spans="2:23" ht="14" customHeight="1" thickTop="1" thickBot="1" x14ac:dyDescent="0.2">
      <c r="B132" s="27">
        <v>4</v>
      </c>
      <c r="C132" s="17" t="str">
        <f t="shared" si="64"/>
        <v>14 h 30 à 17 h</v>
      </c>
      <c r="D132" s="18">
        <v>1</v>
      </c>
      <c r="E132" s="18">
        <v>1</v>
      </c>
      <c r="F132" s="18">
        <v>1</v>
      </c>
      <c r="G132" s="18">
        <v>1</v>
      </c>
      <c r="H132" s="18">
        <v>1</v>
      </c>
      <c r="I132" s="18">
        <v>1</v>
      </c>
      <c r="J132" s="18">
        <v>1</v>
      </c>
      <c r="K132" s="18">
        <v>1</v>
      </c>
      <c r="L132" s="18">
        <v>1</v>
      </c>
      <c r="M132" s="18">
        <v>1</v>
      </c>
      <c r="N132" s="18">
        <v>1</v>
      </c>
      <c r="O132" s="18">
        <v>1</v>
      </c>
      <c r="P132" s="18">
        <v>1</v>
      </c>
      <c r="Q132" s="144">
        <f t="shared" si="66"/>
        <v>13</v>
      </c>
      <c r="R132" s="66"/>
      <c r="S132" s="149">
        <f t="shared" si="65"/>
        <v>5.1020408163265302E-3</v>
      </c>
      <c r="T132" s="154"/>
      <c r="U132" s="50"/>
    </row>
    <row r="133" spans="2:23" ht="14" customHeight="1" thickTop="1" thickBot="1" x14ac:dyDescent="0.2">
      <c r="B133" s="27">
        <v>5</v>
      </c>
      <c r="C133" s="17" t="str">
        <f t="shared" si="64"/>
        <v>17 h à 19 h</v>
      </c>
      <c r="D133" s="18">
        <v>1</v>
      </c>
      <c r="E133" s="18">
        <v>1</v>
      </c>
      <c r="F133" s="18">
        <v>1</v>
      </c>
      <c r="G133" s="18">
        <v>1</v>
      </c>
      <c r="H133" s="18">
        <v>1</v>
      </c>
      <c r="I133" s="18">
        <v>1</v>
      </c>
      <c r="J133" s="18">
        <v>1</v>
      </c>
      <c r="K133" s="18">
        <v>1</v>
      </c>
      <c r="L133" s="18">
        <v>1</v>
      </c>
      <c r="M133" s="18">
        <v>1</v>
      </c>
      <c r="N133" s="18">
        <v>1</v>
      </c>
      <c r="O133" s="18">
        <v>1</v>
      </c>
      <c r="P133" s="18">
        <v>1</v>
      </c>
      <c r="Q133" s="144">
        <f t="shared" si="66"/>
        <v>13</v>
      </c>
      <c r="R133" s="66"/>
      <c r="S133" s="149">
        <f t="shared" si="65"/>
        <v>5.1020408163265302E-3</v>
      </c>
      <c r="T133" s="154"/>
      <c r="U133" s="50"/>
    </row>
    <row r="134" spans="2:23" ht="14" customHeight="1" thickTop="1" thickBot="1" x14ac:dyDescent="0.2">
      <c r="B134" s="27">
        <v>6</v>
      </c>
      <c r="C134" s="17" t="str">
        <f t="shared" si="64"/>
        <v>19 h à 23 h</v>
      </c>
      <c r="D134" s="18">
        <v>1</v>
      </c>
      <c r="E134" s="18">
        <v>1</v>
      </c>
      <c r="F134" s="18">
        <v>1</v>
      </c>
      <c r="G134" s="18">
        <v>1</v>
      </c>
      <c r="H134" s="18">
        <v>1</v>
      </c>
      <c r="I134" s="18">
        <v>1</v>
      </c>
      <c r="J134" s="18">
        <v>1</v>
      </c>
      <c r="K134" s="18">
        <v>1</v>
      </c>
      <c r="L134" s="18">
        <v>1</v>
      </c>
      <c r="M134" s="18">
        <v>1</v>
      </c>
      <c r="N134" s="18">
        <v>1</v>
      </c>
      <c r="O134" s="18">
        <v>1</v>
      </c>
      <c r="P134" s="18">
        <v>1</v>
      </c>
      <c r="Q134" s="144">
        <f t="shared" si="66"/>
        <v>13</v>
      </c>
      <c r="R134" s="66"/>
      <c r="S134" s="149">
        <f t="shared" si="65"/>
        <v>5.1020408163265302E-3</v>
      </c>
      <c r="T134" s="154"/>
      <c r="U134" s="50"/>
    </row>
    <row r="135" spans="2:23" ht="14" customHeight="1" thickTop="1" thickBot="1" x14ac:dyDescent="0.2">
      <c r="B135" s="27">
        <v>7</v>
      </c>
      <c r="C135" s="17" t="str">
        <f t="shared" si="64"/>
        <v>23 h à 6 h</v>
      </c>
      <c r="D135" s="18">
        <v>1</v>
      </c>
      <c r="E135" s="18">
        <v>1</v>
      </c>
      <c r="F135" s="18">
        <v>1</v>
      </c>
      <c r="G135" s="18">
        <v>1</v>
      </c>
      <c r="H135" s="18">
        <v>1</v>
      </c>
      <c r="I135" s="18">
        <v>1</v>
      </c>
      <c r="J135" s="18">
        <v>1</v>
      </c>
      <c r="K135" s="18">
        <v>1</v>
      </c>
      <c r="L135" s="18">
        <v>1</v>
      </c>
      <c r="M135" s="18">
        <v>1</v>
      </c>
      <c r="N135" s="18">
        <v>1</v>
      </c>
      <c r="O135" s="18">
        <v>1</v>
      </c>
      <c r="P135" s="18">
        <v>1</v>
      </c>
      <c r="Q135" s="144">
        <f t="shared" si="66"/>
        <v>13</v>
      </c>
      <c r="R135" s="66"/>
      <c r="S135" s="149">
        <f t="shared" si="65"/>
        <v>5.1020408163265302E-3</v>
      </c>
      <c r="T135" s="154"/>
      <c r="U135" s="50"/>
    </row>
    <row r="136" spans="2:23" ht="14" customHeight="1" thickTop="1" thickBot="1" x14ac:dyDescent="0.2">
      <c r="B136" s="27"/>
      <c r="C136" s="20" t="str">
        <f t="shared" ref="C136" si="67">+C127</f>
        <v>Total</v>
      </c>
      <c r="D136" s="31">
        <f t="shared" ref="D136:L136" si="68">+D129+D130+D131+D132+D133+D134+D135</f>
        <v>7</v>
      </c>
      <c r="E136" s="31">
        <f t="shared" si="68"/>
        <v>7</v>
      </c>
      <c r="F136" s="31">
        <f t="shared" si="68"/>
        <v>7</v>
      </c>
      <c r="G136" s="31">
        <f t="shared" si="68"/>
        <v>7</v>
      </c>
      <c r="H136" s="31">
        <f t="shared" si="68"/>
        <v>7</v>
      </c>
      <c r="I136" s="31">
        <f t="shared" si="68"/>
        <v>7</v>
      </c>
      <c r="J136" s="31">
        <f t="shared" si="68"/>
        <v>7</v>
      </c>
      <c r="K136" s="31">
        <f t="shared" si="68"/>
        <v>7</v>
      </c>
      <c r="L136" s="31">
        <f t="shared" si="68"/>
        <v>7</v>
      </c>
      <c r="M136" s="31">
        <f>+M129+M130+M131+M132+M133+M134+M135</f>
        <v>7</v>
      </c>
      <c r="N136" s="31">
        <f>+N129+N130+N131+N132+N133+N134+N135</f>
        <v>7</v>
      </c>
      <c r="O136" s="31">
        <f>+O129+O130+O131+O132+O133+O134+O135</f>
        <v>7</v>
      </c>
      <c r="P136" s="31">
        <f>+P129+P130+P131+P132+P133+P134+P135</f>
        <v>7</v>
      </c>
      <c r="Q136" s="130">
        <f>+SUM(D136:P136)</f>
        <v>91</v>
      </c>
      <c r="R136" s="68"/>
      <c r="S136" s="151" t="s">
        <v>1</v>
      </c>
      <c r="T136" s="152">
        <f t="shared" si="44"/>
        <v>3.5714285714285712E-2</v>
      </c>
      <c r="U136" s="52"/>
    </row>
    <row r="137" spans="2:23" ht="14" customHeight="1" thickTop="1" thickBot="1" x14ac:dyDescent="0.2">
      <c r="B137" s="177" t="s">
        <v>11</v>
      </c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9"/>
      <c r="Q137" s="180"/>
      <c r="R137" s="56"/>
      <c r="S137" s="165" t="s">
        <v>11</v>
      </c>
      <c r="T137" s="166"/>
      <c r="U137" s="49"/>
    </row>
    <row r="138" spans="2:23" ht="14" customHeight="1" thickTop="1" thickBot="1" x14ac:dyDescent="0.2">
      <c r="B138" s="10">
        <v>3</v>
      </c>
      <c r="C138" s="39" t="str">
        <f>C74</f>
        <v>Lundi</v>
      </c>
      <c r="D138" s="11" t="s">
        <v>1</v>
      </c>
      <c r="E138" s="11" t="s">
        <v>1</v>
      </c>
      <c r="F138" s="11" t="s">
        <v>1</v>
      </c>
      <c r="G138" s="11" t="s">
        <v>1</v>
      </c>
      <c r="H138" s="11" t="s">
        <v>1</v>
      </c>
      <c r="I138" s="11" t="s">
        <v>1</v>
      </c>
      <c r="J138" s="11" t="s">
        <v>1</v>
      </c>
      <c r="K138" s="11" t="s">
        <v>1</v>
      </c>
      <c r="L138" s="11" t="s">
        <v>1</v>
      </c>
      <c r="M138" s="11" t="s">
        <v>1</v>
      </c>
      <c r="N138" s="11" t="s">
        <v>1</v>
      </c>
      <c r="O138" s="11" t="s">
        <v>1</v>
      </c>
      <c r="P138" s="137" t="s">
        <v>1</v>
      </c>
      <c r="Q138" s="138"/>
      <c r="R138" s="57"/>
      <c r="S138" s="80" t="s">
        <v>1</v>
      </c>
      <c r="T138" s="12" t="s">
        <v>1</v>
      </c>
      <c r="U138" s="57" t="s">
        <v>1</v>
      </c>
      <c r="V138" s="57" t="s">
        <v>1</v>
      </c>
      <c r="W138" s="58"/>
    </row>
    <row r="139" spans="2:23" ht="14" customHeight="1" thickTop="1" x14ac:dyDescent="0.15">
      <c r="B139" s="13">
        <v>1</v>
      </c>
      <c r="C139" s="14" t="str">
        <f t="shared" ref="C139:C145" si="69">C129</f>
        <v>6 h à 9 h 30</v>
      </c>
      <c r="D139" s="15">
        <v>1</v>
      </c>
      <c r="E139" s="15">
        <v>1</v>
      </c>
      <c r="F139" s="15">
        <v>1</v>
      </c>
      <c r="G139" s="15">
        <v>1</v>
      </c>
      <c r="H139" s="15">
        <v>1</v>
      </c>
      <c r="I139" s="15">
        <v>1</v>
      </c>
      <c r="J139" s="15">
        <v>1</v>
      </c>
      <c r="K139" s="15">
        <v>1</v>
      </c>
      <c r="L139" s="15">
        <v>1</v>
      </c>
      <c r="M139" s="15">
        <v>1</v>
      </c>
      <c r="N139" s="15">
        <v>1</v>
      </c>
      <c r="O139" s="15">
        <v>1</v>
      </c>
      <c r="P139" s="15">
        <v>1</v>
      </c>
      <c r="Q139" s="143">
        <f>+SUM(D139:P139)</f>
        <v>13</v>
      </c>
      <c r="R139" s="66"/>
      <c r="S139" s="147">
        <f t="shared" ref="S139:S145" si="70">SUM(D139:P139)/$Q$267</f>
        <v>5.1020408163265302E-3</v>
      </c>
      <c r="T139" s="153"/>
      <c r="U139" s="50"/>
    </row>
    <row r="140" spans="2:23" ht="14" customHeight="1" x14ac:dyDescent="0.15">
      <c r="B140" s="16">
        <v>2</v>
      </c>
      <c r="C140" s="17" t="str">
        <f t="shared" si="69"/>
        <v>9 h 30 à 11 h 30</v>
      </c>
      <c r="D140" s="18">
        <v>1</v>
      </c>
      <c r="E140" s="18">
        <v>1</v>
      </c>
      <c r="F140" s="18">
        <v>1</v>
      </c>
      <c r="G140" s="18">
        <v>1</v>
      </c>
      <c r="H140" s="18">
        <v>1</v>
      </c>
      <c r="I140" s="18">
        <v>1</v>
      </c>
      <c r="J140" s="18">
        <v>1</v>
      </c>
      <c r="K140" s="18">
        <v>1</v>
      </c>
      <c r="L140" s="18">
        <v>1</v>
      </c>
      <c r="M140" s="18">
        <v>1</v>
      </c>
      <c r="N140" s="18">
        <v>1</v>
      </c>
      <c r="O140" s="18">
        <v>1</v>
      </c>
      <c r="P140" s="18">
        <v>1</v>
      </c>
      <c r="Q140" s="144">
        <f>+SUM(D140:P140)</f>
        <v>13</v>
      </c>
      <c r="R140" s="66"/>
      <c r="S140" s="149">
        <f t="shared" si="70"/>
        <v>5.1020408163265302E-3</v>
      </c>
      <c r="T140" s="154"/>
      <c r="U140" s="50"/>
    </row>
    <row r="141" spans="2:23" ht="14" customHeight="1" x14ac:dyDescent="0.15">
      <c r="B141" s="16">
        <v>3</v>
      </c>
      <c r="C141" s="17" t="str">
        <f>C131</f>
        <v>11 h 30 à 14 h 30</v>
      </c>
      <c r="D141" s="18">
        <v>1</v>
      </c>
      <c r="E141" s="18">
        <v>1</v>
      </c>
      <c r="F141" s="18">
        <v>1</v>
      </c>
      <c r="G141" s="18">
        <v>1</v>
      </c>
      <c r="H141" s="18">
        <v>1</v>
      </c>
      <c r="I141" s="18">
        <v>1</v>
      </c>
      <c r="J141" s="18">
        <v>1</v>
      </c>
      <c r="K141" s="18">
        <v>1</v>
      </c>
      <c r="L141" s="18">
        <v>1</v>
      </c>
      <c r="M141" s="18">
        <v>1</v>
      </c>
      <c r="N141" s="18">
        <v>1</v>
      </c>
      <c r="O141" s="18">
        <v>1</v>
      </c>
      <c r="P141" s="18">
        <v>1</v>
      </c>
      <c r="Q141" s="144">
        <f t="shared" ref="Q141:Q145" si="71">+SUM(D141:P141)</f>
        <v>13</v>
      </c>
      <c r="R141" s="66"/>
      <c r="S141" s="149">
        <f t="shared" si="70"/>
        <v>5.1020408163265302E-3</v>
      </c>
      <c r="T141" s="154"/>
      <c r="U141" s="50"/>
    </row>
    <row r="142" spans="2:23" ht="14" customHeight="1" x14ac:dyDescent="0.15">
      <c r="B142" s="16">
        <v>4</v>
      </c>
      <c r="C142" s="17" t="str">
        <f t="shared" si="69"/>
        <v>14 h 30 à 17 h</v>
      </c>
      <c r="D142" s="18">
        <v>1</v>
      </c>
      <c r="E142" s="18">
        <v>1</v>
      </c>
      <c r="F142" s="18">
        <v>1</v>
      </c>
      <c r="G142" s="18">
        <v>1</v>
      </c>
      <c r="H142" s="18">
        <v>1</v>
      </c>
      <c r="I142" s="18">
        <v>1</v>
      </c>
      <c r="J142" s="18">
        <v>1</v>
      </c>
      <c r="K142" s="18">
        <v>1</v>
      </c>
      <c r="L142" s="18">
        <v>1</v>
      </c>
      <c r="M142" s="18">
        <v>1</v>
      </c>
      <c r="N142" s="18">
        <v>1</v>
      </c>
      <c r="O142" s="18">
        <v>1</v>
      </c>
      <c r="P142" s="18">
        <v>1</v>
      </c>
      <c r="Q142" s="144">
        <f t="shared" si="71"/>
        <v>13</v>
      </c>
      <c r="R142" s="66"/>
      <c r="S142" s="149">
        <f t="shared" si="70"/>
        <v>5.1020408163265302E-3</v>
      </c>
      <c r="T142" s="154"/>
      <c r="U142" s="50"/>
    </row>
    <row r="143" spans="2:23" ht="14" customHeight="1" x14ac:dyDescent="0.15">
      <c r="B143" s="16">
        <v>5</v>
      </c>
      <c r="C143" s="17" t="str">
        <f t="shared" si="69"/>
        <v>17 h à 19 h</v>
      </c>
      <c r="D143" s="18">
        <v>1</v>
      </c>
      <c r="E143" s="18">
        <v>1</v>
      </c>
      <c r="F143" s="18">
        <v>1</v>
      </c>
      <c r="G143" s="18">
        <v>1</v>
      </c>
      <c r="H143" s="18">
        <v>1</v>
      </c>
      <c r="I143" s="18">
        <v>1</v>
      </c>
      <c r="J143" s="18">
        <v>1</v>
      </c>
      <c r="K143" s="18">
        <v>1</v>
      </c>
      <c r="L143" s="18">
        <v>1</v>
      </c>
      <c r="M143" s="18">
        <v>1</v>
      </c>
      <c r="N143" s="18">
        <v>1</v>
      </c>
      <c r="O143" s="18">
        <v>1</v>
      </c>
      <c r="P143" s="18">
        <v>1</v>
      </c>
      <c r="Q143" s="144">
        <f t="shared" si="71"/>
        <v>13</v>
      </c>
      <c r="R143" s="66"/>
      <c r="S143" s="149">
        <f t="shared" si="70"/>
        <v>5.1020408163265302E-3</v>
      </c>
      <c r="T143" s="154"/>
      <c r="U143" s="50"/>
    </row>
    <row r="144" spans="2:23" ht="14" customHeight="1" x14ac:dyDescent="0.15">
      <c r="B144" s="16">
        <v>6</v>
      </c>
      <c r="C144" s="17" t="str">
        <f t="shared" si="69"/>
        <v>19 h à 23 h</v>
      </c>
      <c r="D144" s="18">
        <v>1</v>
      </c>
      <c r="E144" s="18">
        <v>1</v>
      </c>
      <c r="F144" s="18">
        <v>1</v>
      </c>
      <c r="G144" s="18">
        <v>1</v>
      </c>
      <c r="H144" s="18">
        <v>1</v>
      </c>
      <c r="I144" s="18">
        <v>1</v>
      </c>
      <c r="J144" s="18">
        <v>1</v>
      </c>
      <c r="K144" s="18">
        <v>1</v>
      </c>
      <c r="L144" s="18">
        <v>1</v>
      </c>
      <c r="M144" s="18">
        <v>1</v>
      </c>
      <c r="N144" s="18">
        <v>1</v>
      </c>
      <c r="O144" s="18">
        <v>1</v>
      </c>
      <c r="P144" s="18">
        <v>1</v>
      </c>
      <c r="Q144" s="144">
        <f t="shared" si="71"/>
        <v>13</v>
      </c>
      <c r="R144" s="66"/>
      <c r="S144" s="149">
        <f t="shared" si="70"/>
        <v>5.1020408163265302E-3</v>
      </c>
      <c r="T144" s="154"/>
      <c r="U144" s="50"/>
    </row>
    <row r="145" spans="2:22" ht="14" customHeight="1" x14ac:dyDescent="0.15">
      <c r="B145" s="16">
        <v>7</v>
      </c>
      <c r="C145" s="17" t="str">
        <f t="shared" si="69"/>
        <v>23 h à 6 h</v>
      </c>
      <c r="D145" s="18">
        <v>1</v>
      </c>
      <c r="E145" s="18">
        <v>1</v>
      </c>
      <c r="F145" s="18">
        <v>1</v>
      </c>
      <c r="G145" s="18">
        <v>1</v>
      </c>
      <c r="H145" s="18">
        <v>1</v>
      </c>
      <c r="I145" s="18">
        <v>1</v>
      </c>
      <c r="J145" s="18">
        <v>1</v>
      </c>
      <c r="K145" s="18">
        <v>1</v>
      </c>
      <c r="L145" s="18">
        <v>1</v>
      </c>
      <c r="M145" s="18">
        <v>1</v>
      </c>
      <c r="N145" s="18">
        <v>1</v>
      </c>
      <c r="O145" s="18">
        <v>1</v>
      </c>
      <c r="P145" s="18">
        <v>1</v>
      </c>
      <c r="Q145" s="144">
        <f t="shared" si="71"/>
        <v>13</v>
      </c>
      <c r="R145" s="66"/>
      <c r="S145" s="149">
        <f t="shared" si="70"/>
        <v>5.1020408163265302E-3</v>
      </c>
      <c r="T145" s="154"/>
      <c r="U145" s="50"/>
    </row>
    <row r="146" spans="2:22" ht="14" customHeight="1" thickBot="1" x14ac:dyDescent="0.2">
      <c r="B146" s="19"/>
      <c r="C146" s="20" t="str">
        <f>+C136</f>
        <v>Total</v>
      </c>
      <c r="D146" s="31">
        <f t="shared" ref="D146:L146" si="72">+D139+D140+D141+D142+D143+D144+D145</f>
        <v>7</v>
      </c>
      <c r="E146" s="31">
        <f t="shared" si="72"/>
        <v>7</v>
      </c>
      <c r="F146" s="31">
        <f t="shared" si="72"/>
        <v>7</v>
      </c>
      <c r="G146" s="31">
        <f t="shared" si="72"/>
        <v>7</v>
      </c>
      <c r="H146" s="31">
        <f t="shared" si="72"/>
        <v>7</v>
      </c>
      <c r="I146" s="31">
        <f t="shared" si="72"/>
        <v>7</v>
      </c>
      <c r="J146" s="31">
        <f t="shared" si="72"/>
        <v>7</v>
      </c>
      <c r="K146" s="31">
        <f t="shared" si="72"/>
        <v>7</v>
      </c>
      <c r="L146" s="31">
        <f t="shared" si="72"/>
        <v>7</v>
      </c>
      <c r="M146" s="31">
        <f>+M139+M140+M141+M142+M143+M144+M145</f>
        <v>7</v>
      </c>
      <c r="N146" s="31">
        <f>+N139+N140+N141+N142+N143+N144+N145</f>
        <v>7</v>
      </c>
      <c r="O146" s="31">
        <f>+O139+O140+O141+O142+O143+O144+O145</f>
        <v>7</v>
      </c>
      <c r="P146" s="31">
        <f>+P139+P140+P141+P142+P143+P144+P145</f>
        <v>7</v>
      </c>
      <c r="Q146" s="130">
        <f>+SUM(D146:P146)</f>
        <v>91</v>
      </c>
      <c r="R146" s="68"/>
      <c r="S146" s="151" t="s">
        <v>1</v>
      </c>
      <c r="T146" s="152">
        <f t="shared" si="44"/>
        <v>3.5714285714285712E-2</v>
      </c>
      <c r="U146" s="52"/>
    </row>
    <row r="147" spans="2:22" ht="14" customHeight="1" thickTop="1" thickBot="1" x14ac:dyDescent="0.2">
      <c r="B147" s="33" t="s">
        <v>1</v>
      </c>
      <c r="C147" s="34" t="str">
        <f>C83</f>
        <v>Mardi</v>
      </c>
      <c r="D147" s="25" t="s">
        <v>1</v>
      </c>
      <c r="E147" s="25" t="s">
        <v>1</v>
      </c>
      <c r="F147" s="25" t="s">
        <v>1</v>
      </c>
      <c r="G147" s="25" t="s">
        <v>1</v>
      </c>
      <c r="H147" s="25" t="s">
        <v>1</v>
      </c>
      <c r="I147" s="25" t="s">
        <v>1</v>
      </c>
      <c r="J147" s="25" t="s">
        <v>1</v>
      </c>
      <c r="K147" s="25" t="s">
        <v>1</v>
      </c>
      <c r="L147" s="25" t="s">
        <v>1</v>
      </c>
      <c r="M147" s="25" t="s">
        <v>1</v>
      </c>
      <c r="N147" s="25" t="s">
        <v>1</v>
      </c>
      <c r="O147" s="25" t="s">
        <v>1</v>
      </c>
      <c r="P147" s="134" t="s">
        <v>1</v>
      </c>
      <c r="Q147" s="135"/>
      <c r="R147" s="57"/>
      <c r="S147" s="23" t="s">
        <v>1</v>
      </c>
      <c r="T147" s="26" t="s">
        <v>1</v>
      </c>
      <c r="U147" s="57"/>
      <c r="V147" s="57" t="s">
        <v>1</v>
      </c>
    </row>
    <row r="148" spans="2:22" ht="14" customHeight="1" thickTop="1" thickBot="1" x14ac:dyDescent="0.2">
      <c r="B148" s="27">
        <v>1</v>
      </c>
      <c r="C148" s="14" t="str">
        <f t="shared" ref="C148:C154" si="73">C139</f>
        <v>6 h à 9 h 30</v>
      </c>
      <c r="D148" s="15">
        <v>1</v>
      </c>
      <c r="E148" s="15">
        <v>1</v>
      </c>
      <c r="F148" s="15">
        <v>1</v>
      </c>
      <c r="G148" s="15">
        <v>1</v>
      </c>
      <c r="H148" s="15">
        <v>1</v>
      </c>
      <c r="I148" s="15">
        <v>1</v>
      </c>
      <c r="J148" s="15">
        <v>1</v>
      </c>
      <c r="K148" s="15">
        <v>1</v>
      </c>
      <c r="L148" s="15">
        <v>1</v>
      </c>
      <c r="M148" s="15">
        <v>1</v>
      </c>
      <c r="N148" s="15">
        <v>1</v>
      </c>
      <c r="O148" s="15">
        <v>1</v>
      </c>
      <c r="P148" s="15">
        <v>1</v>
      </c>
      <c r="Q148" s="143">
        <f>+SUM(D148:P148)</f>
        <v>13</v>
      </c>
      <c r="R148" s="66"/>
      <c r="S148" s="147">
        <f t="shared" ref="S148:S154" si="74">SUM(D148:P148)/$Q$267</f>
        <v>5.1020408163265302E-3</v>
      </c>
      <c r="T148" s="153"/>
      <c r="U148" s="50"/>
    </row>
    <row r="149" spans="2:22" ht="14" customHeight="1" thickTop="1" thickBot="1" x14ac:dyDescent="0.2">
      <c r="B149" s="28">
        <v>2</v>
      </c>
      <c r="C149" s="17" t="str">
        <f t="shared" si="73"/>
        <v>9 h 30 à 11 h 30</v>
      </c>
      <c r="D149" s="18">
        <v>1</v>
      </c>
      <c r="E149" s="18">
        <v>1</v>
      </c>
      <c r="F149" s="18">
        <v>1</v>
      </c>
      <c r="G149" s="18">
        <v>1</v>
      </c>
      <c r="H149" s="18">
        <v>1</v>
      </c>
      <c r="I149" s="18">
        <v>1</v>
      </c>
      <c r="J149" s="18">
        <v>1</v>
      </c>
      <c r="K149" s="18">
        <v>1</v>
      </c>
      <c r="L149" s="18">
        <v>1</v>
      </c>
      <c r="M149" s="18">
        <v>1</v>
      </c>
      <c r="N149" s="18">
        <v>1</v>
      </c>
      <c r="O149" s="18">
        <v>1</v>
      </c>
      <c r="P149" s="18">
        <v>1</v>
      </c>
      <c r="Q149" s="144">
        <f>+SUM(D149:P149)</f>
        <v>13</v>
      </c>
      <c r="R149" s="66"/>
      <c r="S149" s="149">
        <f t="shared" si="74"/>
        <v>5.1020408163265302E-3</v>
      </c>
      <c r="T149" s="154"/>
      <c r="U149" s="50"/>
    </row>
    <row r="150" spans="2:22" ht="14" customHeight="1" thickTop="1" thickBot="1" x14ac:dyDescent="0.2">
      <c r="B150" s="28">
        <v>3</v>
      </c>
      <c r="C150" s="17" t="str">
        <f t="shared" si="73"/>
        <v>11 h 30 à 14 h 30</v>
      </c>
      <c r="D150" s="18">
        <v>1</v>
      </c>
      <c r="E150" s="18">
        <v>1</v>
      </c>
      <c r="F150" s="18">
        <v>1</v>
      </c>
      <c r="G150" s="18">
        <v>1</v>
      </c>
      <c r="H150" s="18">
        <v>1</v>
      </c>
      <c r="I150" s="18">
        <v>1</v>
      </c>
      <c r="J150" s="18">
        <v>1</v>
      </c>
      <c r="K150" s="18">
        <v>1</v>
      </c>
      <c r="L150" s="18">
        <v>1</v>
      </c>
      <c r="M150" s="18">
        <v>1</v>
      </c>
      <c r="N150" s="18">
        <v>1</v>
      </c>
      <c r="O150" s="18">
        <v>1</v>
      </c>
      <c r="P150" s="18">
        <v>1</v>
      </c>
      <c r="Q150" s="144">
        <f t="shared" ref="Q150:Q154" si="75">+SUM(D150:P150)</f>
        <v>13</v>
      </c>
      <c r="R150" s="66"/>
      <c r="S150" s="149">
        <f t="shared" si="74"/>
        <v>5.1020408163265302E-3</v>
      </c>
      <c r="T150" s="154"/>
      <c r="U150" s="50"/>
    </row>
    <row r="151" spans="2:22" ht="14" customHeight="1" thickTop="1" thickBot="1" x14ac:dyDescent="0.2">
      <c r="B151" s="28">
        <v>4</v>
      </c>
      <c r="C151" s="17" t="str">
        <f t="shared" si="73"/>
        <v>14 h 30 à 17 h</v>
      </c>
      <c r="D151" s="18">
        <v>1</v>
      </c>
      <c r="E151" s="18">
        <v>1</v>
      </c>
      <c r="F151" s="18">
        <v>1</v>
      </c>
      <c r="G151" s="18">
        <v>1</v>
      </c>
      <c r="H151" s="18">
        <v>1</v>
      </c>
      <c r="I151" s="18">
        <v>1</v>
      </c>
      <c r="J151" s="18">
        <v>1</v>
      </c>
      <c r="K151" s="18">
        <v>1</v>
      </c>
      <c r="L151" s="18">
        <v>1</v>
      </c>
      <c r="M151" s="18">
        <v>1</v>
      </c>
      <c r="N151" s="18">
        <v>1</v>
      </c>
      <c r="O151" s="18">
        <v>1</v>
      </c>
      <c r="P151" s="18">
        <v>1</v>
      </c>
      <c r="Q151" s="144">
        <f t="shared" si="75"/>
        <v>13</v>
      </c>
      <c r="R151" s="66"/>
      <c r="S151" s="149">
        <f t="shared" si="74"/>
        <v>5.1020408163265302E-3</v>
      </c>
      <c r="T151" s="154"/>
      <c r="U151" s="50"/>
    </row>
    <row r="152" spans="2:22" ht="14" customHeight="1" thickTop="1" thickBot="1" x14ac:dyDescent="0.2">
      <c r="B152" s="28">
        <v>5</v>
      </c>
      <c r="C152" s="17" t="str">
        <f t="shared" si="73"/>
        <v>17 h à 19 h</v>
      </c>
      <c r="D152" s="18">
        <v>1</v>
      </c>
      <c r="E152" s="18">
        <v>1</v>
      </c>
      <c r="F152" s="18">
        <v>1</v>
      </c>
      <c r="G152" s="18">
        <v>1</v>
      </c>
      <c r="H152" s="18">
        <v>1</v>
      </c>
      <c r="I152" s="18">
        <v>1</v>
      </c>
      <c r="J152" s="18">
        <v>1</v>
      </c>
      <c r="K152" s="18">
        <v>1</v>
      </c>
      <c r="L152" s="18">
        <v>1</v>
      </c>
      <c r="M152" s="18">
        <v>1</v>
      </c>
      <c r="N152" s="18">
        <v>1</v>
      </c>
      <c r="O152" s="18">
        <v>1</v>
      </c>
      <c r="P152" s="18">
        <v>1</v>
      </c>
      <c r="Q152" s="144">
        <f t="shared" si="75"/>
        <v>13</v>
      </c>
      <c r="R152" s="66"/>
      <c r="S152" s="149">
        <f t="shared" si="74"/>
        <v>5.1020408163265302E-3</v>
      </c>
      <c r="T152" s="154"/>
      <c r="U152" s="50"/>
    </row>
    <row r="153" spans="2:22" ht="14" customHeight="1" thickTop="1" thickBot="1" x14ac:dyDescent="0.2">
      <c r="B153" s="28">
        <v>6</v>
      </c>
      <c r="C153" s="17" t="str">
        <f t="shared" si="73"/>
        <v>19 h à 23 h</v>
      </c>
      <c r="D153" s="18">
        <v>1</v>
      </c>
      <c r="E153" s="18">
        <v>1</v>
      </c>
      <c r="F153" s="18">
        <v>1</v>
      </c>
      <c r="G153" s="18">
        <v>1</v>
      </c>
      <c r="H153" s="18">
        <v>1</v>
      </c>
      <c r="I153" s="18">
        <v>1</v>
      </c>
      <c r="J153" s="18">
        <v>1</v>
      </c>
      <c r="K153" s="18">
        <v>1</v>
      </c>
      <c r="L153" s="18">
        <v>1</v>
      </c>
      <c r="M153" s="18">
        <v>1</v>
      </c>
      <c r="N153" s="18">
        <v>1</v>
      </c>
      <c r="O153" s="18">
        <v>1</v>
      </c>
      <c r="P153" s="18">
        <v>1</v>
      </c>
      <c r="Q153" s="144">
        <f t="shared" si="75"/>
        <v>13</v>
      </c>
      <c r="R153" s="66"/>
      <c r="S153" s="149">
        <f t="shared" si="74"/>
        <v>5.1020408163265302E-3</v>
      </c>
      <c r="T153" s="154"/>
      <c r="U153" s="50"/>
    </row>
    <row r="154" spans="2:22" ht="14" customHeight="1" thickTop="1" thickBot="1" x14ac:dyDescent="0.2">
      <c r="B154" s="28">
        <v>7</v>
      </c>
      <c r="C154" s="17" t="str">
        <f t="shared" si="73"/>
        <v>23 h à 6 h</v>
      </c>
      <c r="D154" s="18">
        <v>1</v>
      </c>
      <c r="E154" s="18">
        <v>1</v>
      </c>
      <c r="F154" s="18">
        <v>1</v>
      </c>
      <c r="G154" s="18">
        <v>1</v>
      </c>
      <c r="H154" s="18">
        <v>1</v>
      </c>
      <c r="I154" s="18">
        <v>1</v>
      </c>
      <c r="J154" s="18">
        <v>1</v>
      </c>
      <c r="K154" s="18">
        <v>1</v>
      </c>
      <c r="L154" s="18">
        <v>1</v>
      </c>
      <c r="M154" s="18">
        <v>1</v>
      </c>
      <c r="N154" s="18">
        <v>1</v>
      </c>
      <c r="O154" s="18">
        <v>1</v>
      </c>
      <c r="P154" s="18">
        <v>1</v>
      </c>
      <c r="Q154" s="144">
        <f t="shared" si="75"/>
        <v>13</v>
      </c>
      <c r="R154" s="66"/>
      <c r="S154" s="149">
        <f t="shared" si="74"/>
        <v>5.1020408163265302E-3</v>
      </c>
      <c r="T154" s="154"/>
      <c r="U154" s="50"/>
    </row>
    <row r="155" spans="2:22" ht="14" customHeight="1" thickTop="1" thickBot="1" x14ac:dyDescent="0.2">
      <c r="B155" s="29"/>
      <c r="C155" s="36" t="str">
        <f t="shared" ref="C155" si="76">+C146</f>
        <v>Total</v>
      </c>
      <c r="D155" s="31">
        <f t="shared" ref="D155:L155" si="77">+D148+D149+D150+D151+D152+D153+D154</f>
        <v>7</v>
      </c>
      <c r="E155" s="31">
        <f t="shared" si="77"/>
        <v>7</v>
      </c>
      <c r="F155" s="31">
        <f t="shared" si="77"/>
        <v>7</v>
      </c>
      <c r="G155" s="31">
        <f t="shared" si="77"/>
        <v>7</v>
      </c>
      <c r="H155" s="31">
        <f t="shared" si="77"/>
        <v>7</v>
      </c>
      <c r="I155" s="31">
        <f t="shared" si="77"/>
        <v>7</v>
      </c>
      <c r="J155" s="31">
        <f t="shared" si="77"/>
        <v>7</v>
      </c>
      <c r="K155" s="31">
        <f t="shared" si="77"/>
        <v>7</v>
      </c>
      <c r="L155" s="31">
        <f t="shared" si="77"/>
        <v>7</v>
      </c>
      <c r="M155" s="31">
        <f>+M148+M149+M150+M151+M152+M153+M154</f>
        <v>7</v>
      </c>
      <c r="N155" s="31">
        <f>+N148+N149+N150+N151+N152+N153+N154</f>
        <v>7</v>
      </c>
      <c r="O155" s="31">
        <f>+O148+O149+O150+O151+O152+O153+O154</f>
        <v>7</v>
      </c>
      <c r="P155" s="31">
        <f>+P148+P149+P150+P151+P152+P153+P154</f>
        <v>7</v>
      </c>
      <c r="Q155" s="130">
        <f>+SUM(D155:P155)</f>
        <v>91</v>
      </c>
      <c r="R155" s="68"/>
      <c r="S155" s="151" t="s">
        <v>1</v>
      </c>
      <c r="T155" s="155">
        <f t="shared" ref="T155:T210" si="78">SUM(S148:S154)</f>
        <v>3.5714285714285712E-2</v>
      </c>
      <c r="U155" s="52"/>
    </row>
    <row r="156" spans="2:22" ht="14" customHeight="1" thickTop="1" thickBot="1" x14ac:dyDescent="0.2">
      <c r="B156" s="33" t="s">
        <v>1</v>
      </c>
      <c r="C156" s="37" t="str">
        <f>C92</f>
        <v>Mercredi</v>
      </c>
      <c r="D156" s="25" t="s">
        <v>1</v>
      </c>
      <c r="E156" s="25" t="s">
        <v>1</v>
      </c>
      <c r="F156" s="25" t="s">
        <v>1</v>
      </c>
      <c r="G156" s="25" t="s">
        <v>1</v>
      </c>
      <c r="H156" s="25" t="s">
        <v>1</v>
      </c>
      <c r="I156" s="25" t="s">
        <v>1</v>
      </c>
      <c r="J156" s="25" t="s">
        <v>1</v>
      </c>
      <c r="K156" s="25" t="s">
        <v>1</v>
      </c>
      <c r="L156" s="25" t="s">
        <v>1</v>
      </c>
      <c r="M156" s="25" t="s">
        <v>1</v>
      </c>
      <c r="N156" s="25" t="s">
        <v>1</v>
      </c>
      <c r="O156" s="25" t="s">
        <v>1</v>
      </c>
      <c r="P156" s="134" t="s">
        <v>1</v>
      </c>
      <c r="Q156" s="135"/>
      <c r="R156" s="57"/>
      <c r="S156" s="23" t="s">
        <v>1</v>
      </c>
      <c r="T156" s="26" t="s">
        <v>1</v>
      </c>
      <c r="U156" s="57"/>
    </row>
    <row r="157" spans="2:22" ht="14" customHeight="1" thickTop="1" thickBot="1" x14ac:dyDescent="0.2">
      <c r="B157" s="27">
        <v>1</v>
      </c>
      <c r="C157" s="14" t="str">
        <f t="shared" ref="C157:C163" si="79">C148</f>
        <v>6 h à 9 h 30</v>
      </c>
      <c r="D157" s="15">
        <v>1</v>
      </c>
      <c r="E157" s="15">
        <v>1</v>
      </c>
      <c r="F157" s="15">
        <v>1</v>
      </c>
      <c r="G157" s="15">
        <v>1</v>
      </c>
      <c r="H157" s="15">
        <v>1</v>
      </c>
      <c r="I157" s="15">
        <v>1</v>
      </c>
      <c r="J157" s="15">
        <v>1</v>
      </c>
      <c r="K157" s="15">
        <v>1</v>
      </c>
      <c r="L157" s="15">
        <v>1</v>
      </c>
      <c r="M157" s="15">
        <v>1</v>
      </c>
      <c r="N157" s="15">
        <v>1</v>
      </c>
      <c r="O157" s="15">
        <v>1</v>
      </c>
      <c r="P157" s="15">
        <v>1</v>
      </c>
      <c r="Q157" s="143">
        <f>+SUM(D157:P157)</f>
        <v>13</v>
      </c>
      <c r="R157" s="66"/>
      <c r="S157" s="147">
        <f t="shared" ref="S157:S163" si="80">SUM(D157:P157)/$Q$267</f>
        <v>5.1020408163265302E-3</v>
      </c>
      <c r="T157" s="153"/>
      <c r="U157" s="50"/>
    </row>
    <row r="158" spans="2:22" ht="14" customHeight="1" thickTop="1" thickBot="1" x14ac:dyDescent="0.2">
      <c r="B158" s="28">
        <v>2</v>
      </c>
      <c r="C158" s="17" t="str">
        <f t="shared" si="79"/>
        <v>9 h 30 à 11 h 30</v>
      </c>
      <c r="D158" s="18">
        <v>1</v>
      </c>
      <c r="E158" s="18">
        <v>1</v>
      </c>
      <c r="F158" s="18">
        <v>1</v>
      </c>
      <c r="G158" s="18">
        <v>1</v>
      </c>
      <c r="H158" s="18">
        <v>1</v>
      </c>
      <c r="I158" s="18">
        <v>1</v>
      </c>
      <c r="J158" s="18">
        <v>1</v>
      </c>
      <c r="K158" s="18">
        <v>1</v>
      </c>
      <c r="L158" s="18">
        <v>1</v>
      </c>
      <c r="M158" s="18">
        <v>1</v>
      </c>
      <c r="N158" s="18">
        <v>1</v>
      </c>
      <c r="O158" s="18">
        <v>1</v>
      </c>
      <c r="P158" s="18">
        <v>1</v>
      </c>
      <c r="Q158" s="144">
        <f>+SUM(D158:P158)</f>
        <v>13</v>
      </c>
      <c r="R158" s="66"/>
      <c r="S158" s="149">
        <f t="shared" si="80"/>
        <v>5.1020408163265302E-3</v>
      </c>
      <c r="T158" s="154"/>
      <c r="U158" s="50"/>
    </row>
    <row r="159" spans="2:22" ht="14" customHeight="1" thickTop="1" thickBot="1" x14ac:dyDescent="0.2">
      <c r="B159" s="28">
        <v>3</v>
      </c>
      <c r="C159" s="17" t="str">
        <f t="shared" si="79"/>
        <v>11 h 30 à 14 h 30</v>
      </c>
      <c r="D159" s="18">
        <v>1</v>
      </c>
      <c r="E159" s="18">
        <v>1</v>
      </c>
      <c r="F159" s="18">
        <v>1</v>
      </c>
      <c r="G159" s="18">
        <v>1</v>
      </c>
      <c r="H159" s="18">
        <v>1</v>
      </c>
      <c r="I159" s="18">
        <v>1</v>
      </c>
      <c r="J159" s="18">
        <v>1</v>
      </c>
      <c r="K159" s="18">
        <v>1</v>
      </c>
      <c r="L159" s="18">
        <v>1</v>
      </c>
      <c r="M159" s="18">
        <v>1</v>
      </c>
      <c r="N159" s="18">
        <v>1</v>
      </c>
      <c r="O159" s="18">
        <v>1</v>
      </c>
      <c r="P159" s="18">
        <v>1</v>
      </c>
      <c r="Q159" s="144">
        <f t="shared" ref="Q159:Q163" si="81">+SUM(D159:P159)</f>
        <v>13</v>
      </c>
      <c r="R159" s="66"/>
      <c r="S159" s="149">
        <f t="shared" si="80"/>
        <v>5.1020408163265302E-3</v>
      </c>
      <c r="T159" s="154"/>
      <c r="U159" s="50"/>
    </row>
    <row r="160" spans="2:22" ht="14" customHeight="1" thickTop="1" thickBot="1" x14ac:dyDescent="0.2">
      <c r="B160" s="28">
        <v>4</v>
      </c>
      <c r="C160" s="17" t="str">
        <f t="shared" si="79"/>
        <v>14 h 30 à 17 h</v>
      </c>
      <c r="D160" s="18">
        <v>1</v>
      </c>
      <c r="E160" s="18">
        <v>1</v>
      </c>
      <c r="F160" s="18">
        <v>1</v>
      </c>
      <c r="G160" s="18">
        <v>1</v>
      </c>
      <c r="H160" s="18">
        <v>1</v>
      </c>
      <c r="I160" s="18">
        <v>1</v>
      </c>
      <c r="J160" s="18">
        <v>1</v>
      </c>
      <c r="K160" s="18">
        <v>1</v>
      </c>
      <c r="L160" s="18">
        <v>1</v>
      </c>
      <c r="M160" s="18">
        <v>1</v>
      </c>
      <c r="N160" s="18">
        <v>1</v>
      </c>
      <c r="O160" s="18">
        <v>1</v>
      </c>
      <c r="P160" s="18">
        <v>1</v>
      </c>
      <c r="Q160" s="144">
        <f t="shared" si="81"/>
        <v>13</v>
      </c>
      <c r="R160" s="66"/>
      <c r="S160" s="149">
        <f t="shared" si="80"/>
        <v>5.1020408163265302E-3</v>
      </c>
      <c r="T160" s="154"/>
      <c r="U160" s="50"/>
    </row>
    <row r="161" spans="2:24" ht="14" customHeight="1" thickTop="1" thickBot="1" x14ac:dyDescent="0.2">
      <c r="B161" s="28">
        <v>5</v>
      </c>
      <c r="C161" s="17" t="str">
        <f t="shared" si="79"/>
        <v>17 h à 19 h</v>
      </c>
      <c r="D161" s="18">
        <v>1</v>
      </c>
      <c r="E161" s="18">
        <v>1</v>
      </c>
      <c r="F161" s="18">
        <v>1</v>
      </c>
      <c r="G161" s="18">
        <v>1</v>
      </c>
      <c r="H161" s="18">
        <v>1</v>
      </c>
      <c r="I161" s="18">
        <v>1</v>
      </c>
      <c r="J161" s="18">
        <v>1</v>
      </c>
      <c r="K161" s="18">
        <v>1</v>
      </c>
      <c r="L161" s="18">
        <v>1</v>
      </c>
      <c r="M161" s="18">
        <v>1</v>
      </c>
      <c r="N161" s="18">
        <v>1</v>
      </c>
      <c r="O161" s="18">
        <v>1</v>
      </c>
      <c r="P161" s="18">
        <v>1</v>
      </c>
      <c r="Q161" s="144">
        <f t="shared" si="81"/>
        <v>13</v>
      </c>
      <c r="R161" s="66"/>
      <c r="S161" s="149">
        <f t="shared" si="80"/>
        <v>5.1020408163265302E-3</v>
      </c>
      <c r="T161" s="154"/>
      <c r="U161" s="50"/>
    </row>
    <row r="162" spans="2:24" ht="14" customHeight="1" thickTop="1" thickBot="1" x14ac:dyDescent="0.2">
      <c r="B162" s="28">
        <v>6</v>
      </c>
      <c r="C162" s="17" t="str">
        <f t="shared" si="79"/>
        <v>19 h à 23 h</v>
      </c>
      <c r="D162" s="18">
        <v>1</v>
      </c>
      <c r="E162" s="18">
        <v>1</v>
      </c>
      <c r="F162" s="18">
        <v>1</v>
      </c>
      <c r="G162" s="18">
        <v>1</v>
      </c>
      <c r="H162" s="18">
        <v>1</v>
      </c>
      <c r="I162" s="18">
        <v>1</v>
      </c>
      <c r="J162" s="18">
        <v>1</v>
      </c>
      <c r="K162" s="18">
        <v>1</v>
      </c>
      <c r="L162" s="18">
        <v>1</v>
      </c>
      <c r="M162" s="18">
        <v>1</v>
      </c>
      <c r="N162" s="18">
        <v>1</v>
      </c>
      <c r="O162" s="18">
        <v>1</v>
      </c>
      <c r="P162" s="18">
        <v>1</v>
      </c>
      <c r="Q162" s="144">
        <f t="shared" si="81"/>
        <v>13</v>
      </c>
      <c r="R162" s="66"/>
      <c r="S162" s="149">
        <f t="shared" si="80"/>
        <v>5.1020408163265302E-3</v>
      </c>
      <c r="T162" s="154"/>
      <c r="U162" s="50"/>
    </row>
    <row r="163" spans="2:24" ht="14" customHeight="1" thickTop="1" thickBot="1" x14ac:dyDescent="0.2">
      <c r="B163" s="28">
        <v>7</v>
      </c>
      <c r="C163" s="17" t="str">
        <f t="shared" si="79"/>
        <v>23 h à 6 h</v>
      </c>
      <c r="D163" s="18">
        <v>1</v>
      </c>
      <c r="E163" s="18">
        <v>1</v>
      </c>
      <c r="F163" s="18">
        <v>1</v>
      </c>
      <c r="G163" s="18">
        <v>1</v>
      </c>
      <c r="H163" s="18">
        <v>1</v>
      </c>
      <c r="I163" s="18">
        <v>1</v>
      </c>
      <c r="J163" s="18">
        <v>1</v>
      </c>
      <c r="K163" s="18">
        <v>1</v>
      </c>
      <c r="L163" s="18">
        <v>1</v>
      </c>
      <c r="M163" s="18">
        <v>1</v>
      </c>
      <c r="N163" s="18">
        <v>1</v>
      </c>
      <c r="O163" s="18">
        <v>1</v>
      </c>
      <c r="P163" s="18">
        <v>1</v>
      </c>
      <c r="Q163" s="144">
        <f t="shared" si="81"/>
        <v>13</v>
      </c>
      <c r="R163" s="66"/>
      <c r="S163" s="149">
        <f t="shared" si="80"/>
        <v>5.1020408163265302E-3</v>
      </c>
      <c r="T163" s="154"/>
      <c r="U163" s="50"/>
    </row>
    <row r="164" spans="2:24" ht="14" customHeight="1" thickTop="1" thickBot="1" x14ac:dyDescent="0.2">
      <c r="B164" s="29"/>
      <c r="C164" s="30" t="str">
        <f t="shared" ref="C164" si="82">+C146</f>
        <v>Total</v>
      </c>
      <c r="D164" s="31">
        <f t="shared" ref="D164:L164" si="83">+D157+D158+D159+D160+D161+D162+D163</f>
        <v>7</v>
      </c>
      <c r="E164" s="31">
        <f t="shared" si="83"/>
        <v>7</v>
      </c>
      <c r="F164" s="31">
        <f t="shared" si="83"/>
        <v>7</v>
      </c>
      <c r="G164" s="31">
        <f t="shared" si="83"/>
        <v>7</v>
      </c>
      <c r="H164" s="31">
        <f t="shared" si="83"/>
        <v>7</v>
      </c>
      <c r="I164" s="31">
        <f t="shared" si="83"/>
        <v>7</v>
      </c>
      <c r="J164" s="31">
        <f t="shared" si="83"/>
        <v>7</v>
      </c>
      <c r="K164" s="31">
        <f t="shared" si="83"/>
        <v>7</v>
      </c>
      <c r="L164" s="31">
        <f t="shared" si="83"/>
        <v>7</v>
      </c>
      <c r="M164" s="31">
        <f>+M157+M158+M159+M160+M161+M162+M163</f>
        <v>7</v>
      </c>
      <c r="N164" s="31">
        <f>+N157+N158+N159+N160+N161+N162+N163</f>
        <v>7</v>
      </c>
      <c r="O164" s="31">
        <f>+O157+O158+O159+O160+O161+O162+O163</f>
        <v>7</v>
      </c>
      <c r="P164" s="31">
        <f>+P157+P158+P159+P160+P161+P162+P163</f>
        <v>7</v>
      </c>
      <c r="Q164" s="130">
        <f>+SUM(D164:P164)</f>
        <v>91</v>
      </c>
      <c r="R164" s="68"/>
      <c r="S164" s="151" t="s">
        <v>1</v>
      </c>
      <c r="T164" s="152">
        <f t="shared" si="78"/>
        <v>3.5714285714285712E-2</v>
      </c>
      <c r="U164" s="52"/>
    </row>
    <row r="165" spans="2:24" ht="14" customHeight="1" thickTop="1" thickBot="1" x14ac:dyDescent="0.2">
      <c r="B165" s="33" t="s">
        <v>1</v>
      </c>
      <c r="C165" s="34" t="str">
        <f>C101</f>
        <v>Jeudi</v>
      </c>
      <c r="D165" s="25" t="s">
        <v>1</v>
      </c>
      <c r="E165" s="25" t="s">
        <v>1</v>
      </c>
      <c r="F165" s="25" t="s">
        <v>1</v>
      </c>
      <c r="G165" s="25" t="s">
        <v>1</v>
      </c>
      <c r="H165" s="25" t="s">
        <v>1</v>
      </c>
      <c r="I165" s="25" t="s">
        <v>1</v>
      </c>
      <c r="J165" s="25" t="s">
        <v>1</v>
      </c>
      <c r="K165" s="25" t="s">
        <v>1</v>
      </c>
      <c r="L165" s="25" t="s">
        <v>1</v>
      </c>
      <c r="M165" s="25" t="s">
        <v>1</v>
      </c>
      <c r="N165" s="25" t="s">
        <v>1</v>
      </c>
      <c r="O165" s="25" t="s">
        <v>1</v>
      </c>
      <c r="P165" s="134" t="s">
        <v>1</v>
      </c>
      <c r="Q165" s="135"/>
      <c r="R165" s="57"/>
      <c r="S165" s="23" t="s">
        <v>1</v>
      </c>
      <c r="T165" s="26" t="s">
        <v>1</v>
      </c>
      <c r="U165" s="57" t="s">
        <v>1</v>
      </c>
      <c r="V165" s="57" t="s">
        <v>1</v>
      </c>
      <c r="W165" s="57" t="s">
        <v>1</v>
      </c>
      <c r="X165" s="58"/>
    </row>
    <row r="166" spans="2:24" ht="14" customHeight="1" thickTop="1" thickBot="1" x14ac:dyDescent="0.2">
      <c r="B166" s="27">
        <v>1</v>
      </c>
      <c r="C166" s="14" t="str">
        <f t="shared" ref="C166:C172" si="84">C157</f>
        <v>6 h à 9 h 30</v>
      </c>
      <c r="D166" s="15">
        <v>1</v>
      </c>
      <c r="E166" s="15">
        <v>1</v>
      </c>
      <c r="F166" s="15">
        <v>1</v>
      </c>
      <c r="G166" s="15">
        <v>1</v>
      </c>
      <c r="H166" s="15">
        <v>1</v>
      </c>
      <c r="I166" s="15">
        <v>1</v>
      </c>
      <c r="J166" s="15">
        <v>1</v>
      </c>
      <c r="K166" s="15">
        <v>1</v>
      </c>
      <c r="L166" s="15">
        <v>1</v>
      </c>
      <c r="M166" s="15">
        <v>1</v>
      </c>
      <c r="N166" s="15">
        <v>1</v>
      </c>
      <c r="O166" s="15">
        <v>1</v>
      </c>
      <c r="P166" s="15">
        <v>1</v>
      </c>
      <c r="Q166" s="143">
        <f>+SUM(D166:P166)</f>
        <v>13</v>
      </c>
      <c r="R166" s="66"/>
      <c r="S166" s="147">
        <f t="shared" ref="S166:S172" si="85">SUM(D166:P166)/$Q$267</f>
        <v>5.1020408163265302E-3</v>
      </c>
      <c r="T166" s="153"/>
      <c r="U166" s="50"/>
    </row>
    <row r="167" spans="2:24" ht="14" customHeight="1" thickTop="1" thickBot="1" x14ac:dyDescent="0.2">
      <c r="B167" s="28">
        <v>2</v>
      </c>
      <c r="C167" s="17" t="str">
        <f t="shared" si="84"/>
        <v>9 h 30 à 11 h 30</v>
      </c>
      <c r="D167" s="18">
        <v>1</v>
      </c>
      <c r="E167" s="18">
        <v>1</v>
      </c>
      <c r="F167" s="18">
        <v>1</v>
      </c>
      <c r="G167" s="18">
        <v>1</v>
      </c>
      <c r="H167" s="18">
        <v>1</v>
      </c>
      <c r="I167" s="18">
        <v>1</v>
      </c>
      <c r="J167" s="18">
        <v>1</v>
      </c>
      <c r="K167" s="18">
        <v>1</v>
      </c>
      <c r="L167" s="18">
        <v>1</v>
      </c>
      <c r="M167" s="18">
        <v>1</v>
      </c>
      <c r="N167" s="18">
        <v>1</v>
      </c>
      <c r="O167" s="18">
        <v>1</v>
      </c>
      <c r="P167" s="18">
        <v>1</v>
      </c>
      <c r="Q167" s="144">
        <f>+SUM(D167:P167)</f>
        <v>13</v>
      </c>
      <c r="R167" s="66"/>
      <c r="S167" s="149">
        <f t="shared" si="85"/>
        <v>5.1020408163265302E-3</v>
      </c>
      <c r="T167" s="154"/>
      <c r="U167" s="50"/>
    </row>
    <row r="168" spans="2:24" ht="14" customHeight="1" thickTop="1" thickBot="1" x14ac:dyDescent="0.2">
      <c r="B168" s="28">
        <v>3</v>
      </c>
      <c r="C168" s="17" t="str">
        <f t="shared" si="84"/>
        <v>11 h 30 à 14 h 30</v>
      </c>
      <c r="D168" s="18">
        <v>1</v>
      </c>
      <c r="E168" s="18">
        <v>1</v>
      </c>
      <c r="F168" s="18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</v>
      </c>
      <c r="L168" s="18">
        <v>1</v>
      </c>
      <c r="M168" s="18">
        <v>1</v>
      </c>
      <c r="N168" s="18">
        <v>1</v>
      </c>
      <c r="O168" s="18">
        <v>1</v>
      </c>
      <c r="P168" s="18">
        <v>1</v>
      </c>
      <c r="Q168" s="144">
        <f t="shared" ref="Q168:Q172" si="86">+SUM(D168:P168)</f>
        <v>13</v>
      </c>
      <c r="R168" s="66"/>
      <c r="S168" s="149">
        <f t="shared" si="85"/>
        <v>5.1020408163265302E-3</v>
      </c>
      <c r="T168" s="154"/>
      <c r="U168" s="50"/>
    </row>
    <row r="169" spans="2:24" ht="14" customHeight="1" thickTop="1" thickBot="1" x14ac:dyDescent="0.2">
      <c r="B169" s="28">
        <v>4</v>
      </c>
      <c r="C169" s="17" t="str">
        <f t="shared" si="84"/>
        <v>14 h 30 à 17 h</v>
      </c>
      <c r="D169" s="18">
        <v>1</v>
      </c>
      <c r="E169" s="18">
        <v>1</v>
      </c>
      <c r="F169" s="18">
        <v>1</v>
      </c>
      <c r="G169" s="18">
        <v>1</v>
      </c>
      <c r="H169" s="18">
        <v>1</v>
      </c>
      <c r="I169" s="18">
        <v>1</v>
      </c>
      <c r="J169" s="18">
        <v>1</v>
      </c>
      <c r="K169" s="18">
        <v>1</v>
      </c>
      <c r="L169" s="18">
        <v>1</v>
      </c>
      <c r="M169" s="18">
        <v>1</v>
      </c>
      <c r="N169" s="18">
        <v>1</v>
      </c>
      <c r="O169" s="18">
        <v>1</v>
      </c>
      <c r="P169" s="18">
        <v>1</v>
      </c>
      <c r="Q169" s="144">
        <f t="shared" si="86"/>
        <v>13</v>
      </c>
      <c r="R169" s="66"/>
      <c r="S169" s="149">
        <f t="shared" si="85"/>
        <v>5.1020408163265302E-3</v>
      </c>
      <c r="T169" s="154"/>
      <c r="U169" s="50"/>
    </row>
    <row r="170" spans="2:24" ht="14" customHeight="1" thickTop="1" thickBot="1" x14ac:dyDescent="0.2">
      <c r="B170" s="28">
        <v>5</v>
      </c>
      <c r="C170" s="17" t="str">
        <f t="shared" si="84"/>
        <v>17 h à 19 h</v>
      </c>
      <c r="D170" s="18">
        <v>1</v>
      </c>
      <c r="E170" s="18">
        <v>1</v>
      </c>
      <c r="F170" s="18">
        <v>1</v>
      </c>
      <c r="G170" s="18">
        <v>1</v>
      </c>
      <c r="H170" s="18">
        <v>1</v>
      </c>
      <c r="I170" s="18">
        <v>1</v>
      </c>
      <c r="J170" s="18">
        <v>1</v>
      </c>
      <c r="K170" s="18">
        <v>1</v>
      </c>
      <c r="L170" s="18">
        <v>1</v>
      </c>
      <c r="M170" s="18">
        <v>1</v>
      </c>
      <c r="N170" s="18">
        <v>1</v>
      </c>
      <c r="O170" s="18">
        <v>1</v>
      </c>
      <c r="P170" s="18">
        <v>1</v>
      </c>
      <c r="Q170" s="144">
        <f t="shared" si="86"/>
        <v>13</v>
      </c>
      <c r="R170" s="66"/>
      <c r="S170" s="149">
        <f t="shared" si="85"/>
        <v>5.1020408163265302E-3</v>
      </c>
      <c r="T170" s="154"/>
      <c r="U170" s="50"/>
    </row>
    <row r="171" spans="2:24" ht="14" customHeight="1" thickTop="1" thickBot="1" x14ac:dyDescent="0.2">
      <c r="B171" s="28">
        <v>6</v>
      </c>
      <c r="C171" s="17" t="str">
        <f t="shared" si="84"/>
        <v>19 h à 23 h</v>
      </c>
      <c r="D171" s="18">
        <v>1</v>
      </c>
      <c r="E171" s="18">
        <v>1</v>
      </c>
      <c r="F171" s="18">
        <v>1</v>
      </c>
      <c r="G171" s="18">
        <v>1</v>
      </c>
      <c r="H171" s="18">
        <v>1</v>
      </c>
      <c r="I171" s="18">
        <v>1</v>
      </c>
      <c r="J171" s="18">
        <v>1</v>
      </c>
      <c r="K171" s="18">
        <v>1</v>
      </c>
      <c r="L171" s="18">
        <v>1</v>
      </c>
      <c r="M171" s="18">
        <v>1</v>
      </c>
      <c r="N171" s="18">
        <v>1</v>
      </c>
      <c r="O171" s="18">
        <v>1</v>
      </c>
      <c r="P171" s="18">
        <v>1</v>
      </c>
      <c r="Q171" s="144">
        <f t="shared" si="86"/>
        <v>13</v>
      </c>
      <c r="R171" s="66"/>
      <c r="S171" s="149">
        <f t="shared" si="85"/>
        <v>5.1020408163265302E-3</v>
      </c>
      <c r="T171" s="154"/>
      <c r="U171" s="50"/>
    </row>
    <row r="172" spans="2:24" ht="14" customHeight="1" thickTop="1" thickBot="1" x14ac:dyDescent="0.2">
      <c r="B172" s="28">
        <v>7</v>
      </c>
      <c r="C172" s="17" t="str">
        <f t="shared" si="84"/>
        <v>23 h à 6 h</v>
      </c>
      <c r="D172" s="18">
        <v>1</v>
      </c>
      <c r="E172" s="18">
        <v>1</v>
      </c>
      <c r="F172" s="18">
        <v>1</v>
      </c>
      <c r="G172" s="18">
        <v>1</v>
      </c>
      <c r="H172" s="18">
        <v>1</v>
      </c>
      <c r="I172" s="18">
        <v>1</v>
      </c>
      <c r="J172" s="18">
        <v>1</v>
      </c>
      <c r="K172" s="18">
        <v>1</v>
      </c>
      <c r="L172" s="18">
        <v>1</v>
      </c>
      <c r="M172" s="18">
        <v>1</v>
      </c>
      <c r="N172" s="18">
        <v>1</v>
      </c>
      <c r="O172" s="18">
        <v>1</v>
      </c>
      <c r="P172" s="18">
        <v>1</v>
      </c>
      <c r="Q172" s="144">
        <f t="shared" si="86"/>
        <v>13</v>
      </c>
      <c r="R172" s="66"/>
      <c r="S172" s="149">
        <f t="shared" si="85"/>
        <v>5.1020408163265302E-3</v>
      </c>
      <c r="T172" s="154"/>
      <c r="U172" s="50"/>
    </row>
    <row r="173" spans="2:24" ht="14" customHeight="1" thickTop="1" thickBot="1" x14ac:dyDescent="0.2">
      <c r="B173" s="29"/>
      <c r="C173" s="62" t="str">
        <f>C164</f>
        <v>Total</v>
      </c>
      <c r="D173" s="31">
        <f t="shared" ref="D173:L173" si="87">+D166+D167+D168+D169+D170+D171+D172</f>
        <v>7</v>
      </c>
      <c r="E173" s="31">
        <f t="shared" si="87"/>
        <v>7</v>
      </c>
      <c r="F173" s="31">
        <f t="shared" si="87"/>
        <v>7</v>
      </c>
      <c r="G173" s="31">
        <f t="shared" si="87"/>
        <v>7</v>
      </c>
      <c r="H173" s="31">
        <f t="shared" si="87"/>
        <v>7</v>
      </c>
      <c r="I173" s="31">
        <f t="shared" si="87"/>
        <v>7</v>
      </c>
      <c r="J173" s="31">
        <f t="shared" si="87"/>
        <v>7</v>
      </c>
      <c r="K173" s="31">
        <f t="shared" si="87"/>
        <v>7</v>
      </c>
      <c r="L173" s="31">
        <f t="shared" si="87"/>
        <v>7</v>
      </c>
      <c r="M173" s="31">
        <f>+M166+M167+M168+M169+M170+M171+M172</f>
        <v>7</v>
      </c>
      <c r="N173" s="31">
        <f>+N166+N167+N168+N169+N170+N171+N172</f>
        <v>7</v>
      </c>
      <c r="O173" s="31">
        <f>+O166+O167+O168+O169+O170+O171+O172</f>
        <v>7</v>
      </c>
      <c r="P173" s="31">
        <f>+P166+P167+P168+P169+P170+P171+P172</f>
        <v>7</v>
      </c>
      <c r="Q173" s="130">
        <f>+SUM(D173:P173)</f>
        <v>91</v>
      </c>
      <c r="R173" s="68"/>
      <c r="S173" s="151" t="s">
        <v>1</v>
      </c>
      <c r="T173" s="155">
        <f t="shared" si="78"/>
        <v>3.5714285714285712E-2</v>
      </c>
      <c r="U173" s="52"/>
    </row>
    <row r="174" spans="2:24" ht="14" customHeight="1" thickTop="1" thickBot="1" x14ac:dyDescent="0.2">
      <c r="B174" s="33" t="s">
        <v>1</v>
      </c>
      <c r="C174" s="37" t="str">
        <f>C110</f>
        <v>Vendredi</v>
      </c>
      <c r="D174" s="25" t="s">
        <v>1</v>
      </c>
      <c r="E174" s="25" t="s">
        <v>1</v>
      </c>
      <c r="F174" s="25" t="s">
        <v>1</v>
      </c>
      <c r="G174" s="25" t="s">
        <v>1</v>
      </c>
      <c r="H174" s="25" t="s">
        <v>1</v>
      </c>
      <c r="I174" s="25" t="s">
        <v>1</v>
      </c>
      <c r="J174" s="25" t="s">
        <v>1</v>
      </c>
      <c r="K174" s="25" t="s">
        <v>1</v>
      </c>
      <c r="L174" s="25" t="s">
        <v>1</v>
      </c>
      <c r="M174" s="25" t="s">
        <v>1</v>
      </c>
      <c r="N174" s="25" t="s">
        <v>1</v>
      </c>
      <c r="O174" s="25" t="s">
        <v>1</v>
      </c>
      <c r="P174" s="134" t="s">
        <v>1</v>
      </c>
      <c r="Q174" s="135"/>
      <c r="R174" s="57"/>
      <c r="S174" s="23" t="s">
        <v>1</v>
      </c>
      <c r="T174" s="26" t="s">
        <v>1</v>
      </c>
      <c r="U174" s="57" t="s">
        <v>1</v>
      </c>
      <c r="V174" s="57" t="s">
        <v>1</v>
      </c>
      <c r="W174" s="58"/>
    </row>
    <row r="175" spans="2:24" ht="14" customHeight="1" thickTop="1" thickBot="1" x14ac:dyDescent="0.2">
      <c r="B175" s="27">
        <v>1</v>
      </c>
      <c r="C175" s="14" t="str">
        <f t="shared" ref="C175:C181" si="88">C166</f>
        <v>6 h à 9 h 30</v>
      </c>
      <c r="D175" s="15">
        <v>1</v>
      </c>
      <c r="E175" s="15">
        <v>1</v>
      </c>
      <c r="F175" s="15">
        <v>1</v>
      </c>
      <c r="G175" s="15">
        <v>1</v>
      </c>
      <c r="H175" s="15">
        <v>1</v>
      </c>
      <c r="I175" s="15">
        <v>1</v>
      </c>
      <c r="J175" s="15">
        <v>1</v>
      </c>
      <c r="K175" s="15">
        <v>1</v>
      </c>
      <c r="L175" s="15">
        <v>1</v>
      </c>
      <c r="M175" s="15">
        <v>1</v>
      </c>
      <c r="N175" s="15">
        <v>1</v>
      </c>
      <c r="O175" s="15">
        <v>1</v>
      </c>
      <c r="P175" s="15">
        <v>1</v>
      </c>
      <c r="Q175" s="143">
        <f>+SUM(D175:P175)</f>
        <v>13</v>
      </c>
      <c r="R175" s="66"/>
      <c r="S175" s="156">
        <f t="shared" ref="S175:S181" si="89">SUM(D175:P175)/$Q$267</f>
        <v>5.1020408163265302E-3</v>
      </c>
      <c r="T175" s="157"/>
      <c r="U175" s="50"/>
    </row>
    <row r="176" spans="2:24" ht="14" customHeight="1" thickTop="1" thickBot="1" x14ac:dyDescent="0.2">
      <c r="B176" s="28">
        <v>2</v>
      </c>
      <c r="C176" s="17" t="str">
        <f t="shared" si="88"/>
        <v>9 h 30 à 11 h 30</v>
      </c>
      <c r="D176" s="18">
        <v>1</v>
      </c>
      <c r="E176" s="18">
        <v>1</v>
      </c>
      <c r="F176" s="18">
        <v>1</v>
      </c>
      <c r="G176" s="18">
        <v>1</v>
      </c>
      <c r="H176" s="18">
        <v>1</v>
      </c>
      <c r="I176" s="18">
        <v>1</v>
      </c>
      <c r="J176" s="18">
        <v>1</v>
      </c>
      <c r="K176" s="18">
        <v>1</v>
      </c>
      <c r="L176" s="18">
        <v>1</v>
      </c>
      <c r="M176" s="18">
        <v>1</v>
      </c>
      <c r="N176" s="18">
        <v>1</v>
      </c>
      <c r="O176" s="18">
        <v>1</v>
      </c>
      <c r="P176" s="18">
        <v>1</v>
      </c>
      <c r="Q176" s="144">
        <f>+SUM(D176:P176)</f>
        <v>13</v>
      </c>
      <c r="R176" s="66"/>
      <c r="S176" s="158">
        <f t="shared" si="89"/>
        <v>5.1020408163265302E-3</v>
      </c>
      <c r="T176" s="159"/>
      <c r="U176" s="50"/>
    </row>
    <row r="177" spans="2:24" ht="14" customHeight="1" thickTop="1" thickBot="1" x14ac:dyDescent="0.2">
      <c r="B177" s="28">
        <v>3</v>
      </c>
      <c r="C177" s="17" t="str">
        <f t="shared" si="88"/>
        <v>11 h 30 à 14 h 30</v>
      </c>
      <c r="D177" s="41">
        <v>1</v>
      </c>
      <c r="E177" s="41">
        <v>1</v>
      </c>
      <c r="F177" s="41">
        <v>1</v>
      </c>
      <c r="G177" s="41">
        <v>1</v>
      </c>
      <c r="H177" s="41">
        <v>1</v>
      </c>
      <c r="I177" s="41">
        <v>1</v>
      </c>
      <c r="J177" s="41">
        <v>1</v>
      </c>
      <c r="K177" s="41">
        <v>1</v>
      </c>
      <c r="L177" s="41">
        <v>1</v>
      </c>
      <c r="M177" s="41">
        <v>1</v>
      </c>
      <c r="N177" s="41">
        <v>1</v>
      </c>
      <c r="O177" s="41">
        <v>1</v>
      </c>
      <c r="P177" s="41">
        <v>1</v>
      </c>
      <c r="Q177" s="144">
        <f t="shared" ref="Q177:Q181" si="90">+SUM(D177:P177)</f>
        <v>13</v>
      </c>
      <c r="R177" s="66"/>
      <c r="S177" s="158">
        <f t="shared" si="89"/>
        <v>5.1020408163265302E-3</v>
      </c>
      <c r="T177" s="159"/>
      <c r="U177" s="50"/>
    </row>
    <row r="178" spans="2:24" ht="14" customHeight="1" thickTop="1" thickBot="1" x14ac:dyDescent="0.2">
      <c r="B178" s="28">
        <v>4</v>
      </c>
      <c r="C178" s="17" t="str">
        <f t="shared" si="88"/>
        <v>14 h 30 à 17 h</v>
      </c>
      <c r="D178" s="41">
        <v>1</v>
      </c>
      <c r="E178" s="41">
        <v>1</v>
      </c>
      <c r="F178" s="41">
        <v>1</v>
      </c>
      <c r="G178" s="41">
        <v>1</v>
      </c>
      <c r="H178" s="41">
        <v>1</v>
      </c>
      <c r="I178" s="41">
        <v>1</v>
      </c>
      <c r="J178" s="41">
        <v>1</v>
      </c>
      <c r="K178" s="41">
        <v>1</v>
      </c>
      <c r="L178" s="41">
        <v>1</v>
      </c>
      <c r="M178" s="41">
        <v>1</v>
      </c>
      <c r="N178" s="41">
        <v>1</v>
      </c>
      <c r="O178" s="41">
        <v>1</v>
      </c>
      <c r="P178" s="41">
        <v>1</v>
      </c>
      <c r="Q178" s="144">
        <f t="shared" si="90"/>
        <v>13</v>
      </c>
      <c r="R178" s="66"/>
      <c r="S178" s="158">
        <f t="shared" si="89"/>
        <v>5.1020408163265302E-3</v>
      </c>
      <c r="T178" s="159"/>
      <c r="U178" s="50"/>
    </row>
    <row r="179" spans="2:24" ht="14" customHeight="1" thickTop="1" thickBot="1" x14ac:dyDescent="0.2">
      <c r="B179" s="28">
        <v>5</v>
      </c>
      <c r="C179" s="17" t="str">
        <f t="shared" si="88"/>
        <v>17 h à 19 h</v>
      </c>
      <c r="D179" s="41">
        <v>1</v>
      </c>
      <c r="E179" s="41">
        <v>1</v>
      </c>
      <c r="F179" s="41">
        <v>1</v>
      </c>
      <c r="G179" s="41">
        <v>1</v>
      </c>
      <c r="H179" s="41">
        <v>1</v>
      </c>
      <c r="I179" s="41">
        <v>1</v>
      </c>
      <c r="J179" s="41">
        <v>1</v>
      </c>
      <c r="K179" s="41">
        <v>1</v>
      </c>
      <c r="L179" s="41">
        <v>1</v>
      </c>
      <c r="M179" s="41">
        <v>1</v>
      </c>
      <c r="N179" s="41">
        <v>1</v>
      </c>
      <c r="O179" s="41">
        <v>1</v>
      </c>
      <c r="P179" s="41">
        <v>1</v>
      </c>
      <c r="Q179" s="144">
        <f t="shared" si="90"/>
        <v>13</v>
      </c>
      <c r="R179" s="66"/>
      <c r="S179" s="158">
        <f t="shared" si="89"/>
        <v>5.1020408163265302E-3</v>
      </c>
      <c r="T179" s="159"/>
      <c r="U179" s="50"/>
    </row>
    <row r="180" spans="2:24" ht="14" customHeight="1" thickTop="1" thickBot="1" x14ac:dyDescent="0.2">
      <c r="B180" s="28">
        <v>6</v>
      </c>
      <c r="C180" s="17" t="str">
        <f t="shared" si="88"/>
        <v>19 h à 23 h</v>
      </c>
      <c r="D180" s="41">
        <v>1</v>
      </c>
      <c r="E180" s="41">
        <v>1</v>
      </c>
      <c r="F180" s="41">
        <v>1</v>
      </c>
      <c r="G180" s="41">
        <v>1</v>
      </c>
      <c r="H180" s="41">
        <v>1</v>
      </c>
      <c r="I180" s="41">
        <v>1</v>
      </c>
      <c r="J180" s="41">
        <v>1</v>
      </c>
      <c r="K180" s="41">
        <v>1</v>
      </c>
      <c r="L180" s="41">
        <v>1</v>
      </c>
      <c r="M180" s="41">
        <v>1</v>
      </c>
      <c r="N180" s="41">
        <v>1</v>
      </c>
      <c r="O180" s="41">
        <v>1</v>
      </c>
      <c r="P180" s="41">
        <v>1</v>
      </c>
      <c r="Q180" s="144">
        <f t="shared" si="90"/>
        <v>13</v>
      </c>
      <c r="R180" s="66"/>
      <c r="S180" s="158">
        <f t="shared" si="89"/>
        <v>5.1020408163265302E-3</v>
      </c>
      <c r="T180" s="159"/>
      <c r="U180" s="50"/>
    </row>
    <row r="181" spans="2:24" ht="14" customHeight="1" thickTop="1" thickBot="1" x14ac:dyDescent="0.2">
      <c r="B181" s="28">
        <v>7</v>
      </c>
      <c r="C181" s="17" t="str">
        <f t="shared" si="88"/>
        <v>23 h à 6 h</v>
      </c>
      <c r="D181" s="18">
        <v>1</v>
      </c>
      <c r="E181" s="18">
        <v>1</v>
      </c>
      <c r="F181" s="18">
        <v>1</v>
      </c>
      <c r="G181" s="18">
        <v>1</v>
      </c>
      <c r="H181" s="18">
        <v>1</v>
      </c>
      <c r="I181" s="18">
        <v>1</v>
      </c>
      <c r="J181" s="18">
        <v>1</v>
      </c>
      <c r="K181" s="18">
        <v>1</v>
      </c>
      <c r="L181" s="18">
        <v>1</v>
      </c>
      <c r="M181" s="18">
        <v>1</v>
      </c>
      <c r="N181" s="18">
        <v>1</v>
      </c>
      <c r="O181" s="18">
        <v>1</v>
      </c>
      <c r="P181" s="18">
        <v>1</v>
      </c>
      <c r="Q181" s="144">
        <f t="shared" si="90"/>
        <v>13</v>
      </c>
      <c r="R181" s="66"/>
      <c r="S181" s="158">
        <f t="shared" si="89"/>
        <v>5.1020408163265302E-3</v>
      </c>
      <c r="T181" s="159"/>
      <c r="U181" s="50"/>
    </row>
    <row r="182" spans="2:24" ht="14" customHeight="1" thickTop="1" thickBot="1" x14ac:dyDescent="0.2">
      <c r="B182" s="29"/>
      <c r="C182" s="30" t="str">
        <f t="shared" ref="C182" si="91">+C173</f>
        <v>Total</v>
      </c>
      <c r="D182" s="31">
        <f t="shared" ref="D182:L182" si="92">+D175+D176+D177+D178+D179+D180+D181</f>
        <v>7</v>
      </c>
      <c r="E182" s="31">
        <f t="shared" si="92"/>
        <v>7</v>
      </c>
      <c r="F182" s="31">
        <f t="shared" si="92"/>
        <v>7</v>
      </c>
      <c r="G182" s="31">
        <f t="shared" si="92"/>
        <v>7</v>
      </c>
      <c r="H182" s="31">
        <f t="shared" si="92"/>
        <v>7</v>
      </c>
      <c r="I182" s="31">
        <f t="shared" si="92"/>
        <v>7</v>
      </c>
      <c r="J182" s="31">
        <f t="shared" si="92"/>
        <v>7</v>
      </c>
      <c r="K182" s="31">
        <f t="shared" si="92"/>
        <v>7</v>
      </c>
      <c r="L182" s="31">
        <f t="shared" si="92"/>
        <v>7</v>
      </c>
      <c r="M182" s="31">
        <f>+M175+M176+M177+M178+M179+M180+M181</f>
        <v>7</v>
      </c>
      <c r="N182" s="31">
        <f>+N175+N176+N177+N178+N179+N180+N181</f>
        <v>7</v>
      </c>
      <c r="O182" s="31">
        <f>+O175+O176+O177+O178+O179+O180+O181</f>
        <v>7</v>
      </c>
      <c r="P182" s="31">
        <f>+P175+P176+P177+P178+P179+P180+P181</f>
        <v>7</v>
      </c>
      <c r="Q182" s="130">
        <f>+SUM(D182:P182)</f>
        <v>91</v>
      </c>
      <c r="R182" s="68"/>
      <c r="S182" s="160" t="s">
        <v>1</v>
      </c>
      <c r="T182" s="161">
        <f t="shared" si="78"/>
        <v>3.5714285714285712E-2</v>
      </c>
      <c r="U182" s="52"/>
    </row>
    <row r="183" spans="2:24" ht="14" customHeight="1" thickTop="1" thickBot="1" x14ac:dyDescent="0.2">
      <c r="B183" s="33" t="s">
        <v>1</v>
      </c>
      <c r="C183" s="34" t="str">
        <f>C119</f>
        <v>Samedi</v>
      </c>
      <c r="D183" s="25" t="s">
        <v>1</v>
      </c>
      <c r="E183" s="25" t="s">
        <v>1</v>
      </c>
      <c r="F183" s="25" t="s">
        <v>1</v>
      </c>
      <c r="G183" s="25" t="s">
        <v>1</v>
      </c>
      <c r="H183" s="25" t="s">
        <v>1</v>
      </c>
      <c r="I183" s="25" t="s">
        <v>1</v>
      </c>
      <c r="J183" s="25" t="s">
        <v>1</v>
      </c>
      <c r="K183" s="25" t="s">
        <v>1</v>
      </c>
      <c r="L183" s="25" t="s">
        <v>1</v>
      </c>
      <c r="M183" s="25" t="s">
        <v>1</v>
      </c>
      <c r="N183" s="25" t="s">
        <v>1</v>
      </c>
      <c r="O183" s="25" t="s">
        <v>1</v>
      </c>
      <c r="P183" s="134" t="s">
        <v>1</v>
      </c>
      <c r="Q183" s="135"/>
      <c r="R183" s="57"/>
      <c r="S183" s="23" t="s">
        <v>1</v>
      </c>
      <c r="T183" s="26" t="s">
        <v>1</v>
      </c>
      <c r="U183" s="57" t="s">
        <v>1</v>
      </c>
      <c r="V183" s="57" t="s">
        <v>1</v>
      </c>
      <c r="W183" s="57" t="s">
        <v>1</v>
      </c>
    </row>
    <row r="184" spans="2:24" ht="14" customHeight="1" thickTop="1" thickBot="1" x14ac:dyDescent="0.2">
      <c r="B184" s="27">
        <v>1</v>
      </c>
      <c r="C184" s="14" t="str">
        <f t="shared" ref="C184:C190" si="93">C175</f>
        <v>6 h à 9 h 30</v>
      </c>
      <c r="D184" s="15">
        <v>1</v>
      </c>
      <c r="E184" s="15">
        <v>1</v>
      </c>
      <c r="F184" s="15">
        <v>1</v>
      </c>
      <c r="G184" s="15">
        <v>1</v>
      </c>
      <c r="H184" s="15">
        <v>1</v>
      </c>
      <c r="I184" s="15">
        <v>1</v>
      </c>
      <c r="J184" s="15">
        <v>1</v>
      </c>
      <c r="K184" s="15">
        <v>1</v>
      </c>
      <c r="L184" s="15">
        <v>1</v>
      </c>
      <c r="M184" s="15">
        <v>1</v>
      </c>
      <c r="N184" s="15">
        <v>1</v>
      </c>
      <c r="O184" s="15">
        <v>1</v>
      </c>
      <c r="P184" s="15">
        <v>1</v>
      </c>
      <c r="Q184" s="143">
        <f>+SUM(D184:P184)</f>
        <v>13</v>
      </c>
      <c r="R184" s="66"/>
      <c r="S184" s="147">
        <f t="shared" ref="S184:S190" si="94">SUM(D184:P184)/$Q$267</f>
        <v>5.1020408163265302E-3</v>
      </c>
      <c r="T184" s="153"/>
      <c r="U184" s="50"/>
    </row>
    <row r="185" spans="2:24" ht="14" customHeight="1" thickTop="1" thickBot="1" x14ac:dyDescent="0.2">
      <c r="B185" s="27">
        <v>2</v>
      </c>
      <c r="C185" s="17" t="str">
        <f t="shared" si="93"/>
        <v>9 h 30 à 11 h 30</v>
      </c>
      <c r="D185" s="18">
        <v>1</v>
      </c>
      <c r="E185" s="18">
        <v>1</v>
      </c>
      <c r="F185" s="18">
        <v>1</v>
      </c>
      <c r="G185" s="18">
        <v>1</v>
      </c>
      <c r="H185" s="18">
        <v>1</v>
      </c>
      <c r="I185" s="18">
        <v>1</v>
      </c>
      <c r="J185" s="18">
        <v>1</v>
      </c>
      <c r="K185" s="18">
        <v>1</v>
      </c>
      <c r="L185" s="18">
        <v>1</v>
      </c>
      <c r="M185" s="18">
        <v>1</v>
      </c>
      <c r="N185" s="18">
        <v>1</v>
      </c>
      <c r="O185" s="18">
        <v>1</v>
      </c>
      <c r="P185" s="18">
        <v>1</v>
      </c>
      <c r="Q185" s="144">
        <f>+SUM(D185:P185)</f>
        <v>13</v>
      </c>
      <c r="R185" s="66"/>
      <c r="S185" s="149">
        <f t="shared" si="94"/>
        <v>5.1020408163265302E-3</v>
      </c>
      <c r="T185" s="154"/>
      <c r="U185" s="50"/>
    </row>
    <row r="186" spans="2:24" ht="14" customHeight="1" thickTop="1" thickBot="1" x14ac:dyDescent="0.2">
      <c r="B186" s="27">
        <v>3</v>
      </c>
      <c r="C186" s="17" t="str">
        <f t="shared" si="93"/>
        <v>11 h 30 à 14 h 30</v>
      </c>
      <c r="D186" s="41">
        <v>1</v>
      </c>
      <c r="E186" s="41">
        <v>1</v>
      </c>
      <c r="F186" s="41">
        <v>1</v>
      </c>
      <c r="G186" s="41">
        <v>1</v>
      </c>
      <c r="H186" s="41">
        <v>1</v>
      </c>
      <c r="I186" s="41">
        <v>1</v>
      </c>
      <c r="J186" s="41">
        <v>1</v>
      </c>
      <c r="K186" s="41">
        <v>1</v>
      </c>
      <c r="L186" s="41">
        <v>1</v>
      </c>
      <c r="M186" s="41">
        <v>1</v>
      </c>
      <c r="N186" s="41">
        <v>1</v>
      </c>
      <c r="O186" s="41">
        <v>1</v>
      </c>
      <c r="P186" s="41">
        <v>1</v>
      </c>
      <c r="Q186" s="144">
        <f t="shared" ref="Q186:Q190" si="95">+SUM(D186:P186)</f>
        <v>13</v>
      </c>
      <c r="R186" s="66"/>
      <c r="S186" s="149">
        <f t="shared" si="94"/>
        <v>5.1020408163265302E-3</v>
      </c>
      <c r="T186" s="154"/>
      <c r="U186" s="50"/>
    </row>
    <row r="187" spans="2:24" ht="14" customHeight="1" thickTop="1" thickBot="1" x14ac:dyDescent="0.2">
      <c r="B187" s="27">
        <v>4</v>
      </c>
      <c r="C187" s="17" t="str">
        <f t="shared" si="93"/>
        <v>14 h 30 à 17 h</v>
      </c>
      <c r="D187" s="41">
        <v>1</v>
      </c>
      <c r="E187" s="41">
        <v>1</v>
      </c>
      <c r="F187" s="41">
        <v>1</v>
      </c>
      <c r="G187" s="41">
        <v>1</v>
      </c>
      <c r="H187" s="41">
        <v>1</v>
      </c>
      <c r="I187" s="41">
        <v>1</v>
      </c>
      <c r="J187" s="41">
        <v>1</v>
      </c>
      <c r="K187" s="41">
        <v>1</v>
      </c>
      <c r="L187" s="41">
        <v>1</v>
      </c>
      <c r="M187" s="41">
        <v>1</v>
      </c>
      <c r="N187" s="41">
        <v>1</v>
      </c>
      <c r="O187" s="41">
        <v>1</v>
      </c>
      <c r="P187" s="41">
        <v>1</v>
      </c>
      <c r="Q187" s="144">
        <f t="shared" si="95"/>
        <v>13</v>
      </c>
      <c r="R187" s="66"/>
      <c r="S187" s="149">
        <f t="shared" si="94"/>
        <v>5.1020408163265302E-3</v>
      </c>
      <c r="T187" s="154"/>
      <c r="U187" s="50"/>
    </row>
    <row r="188" spans="2:24" ht="14" customHeight="1" thickTop="1" thickBot="1" x14ac:dyDescent="0.2">
      <c r="B188" s="27">
        <v>5</v>
      </c>
      <c r="C188" s="17" t="str">
        <f t="shared" si="93"/>
        <v>17 h à 19 h</v>
      </c>
      <c r="D188" s="41">
        <v>1</v>
      </c>
      <c r="E188" s="41">
        <v>1</v>
      </c>
      <c r="F188" s="41">
        <v>1</v>
      </c>
      <c r="G188" s="41">
        <v>1</v>
      </c>
      <c r="H188" s="41">
        <v>1</v>
      </c>
      <c r="I188" s="41">
        <v>1</v>
      </c>
      <c r="J188" s="41">
        <v>1</v>
      </c>
      <c r="K188" s="41">
        <v>1</v>
      </c>
      <c r="L188" s="41">
        <v>1</v>
      </c>
      <c r="M188" s="41">
        <v>1</v>
      </c>
      <c r="N188" s="41">
        <v>1</v>
      </c>
      <c r="O188" s="41">
        <v>1</v>
      </c>
      <c r="P188" s="41">
        <v>1</v>
      </c>
      <c r="Q188" s="144">
        <f t="shared" si="95"/>
        <v>13</v>
      </c>
      <c r="R188" s="66"/>
      <c r="S188" s="149">
        <f t="shared" si="94"/>
        <v>5.1020408163265302E-3</v>
      </c>
      <c r="T188" s="154"/>
      <c r="U188" s="50"/>
    </row>
    <row r="189" spans="2:24" ht="14" customHeight="1" thickTop="1" thickBot="1" x14ac:dyDescent="0.2">
      <c r="B189" s="27">
        <v>6</v>
      </c>
      <c r="C189" s="17" t="str">
        <f t="shared" si="93"/>
        <v>19 h à 23 h</v>
      </c>
      <c r="D189" s="41">
        <v>1</v>
      </c>
      <c r="E189" s="41">
        <v>1</v>
      </c>
      <c r="F189" s="41">
        <v>1</v>
      </c>
      <c r="G189" s="41">
        <v>1</v>
      </c>
      <c r="H189" s="41">
        <v>1</v>
      </c>
      <c r="I189" s="41">
        <v>1</v>
      </c>
      <c r="J189" s="41">
        <v>1</v>
      </c>
      <c r="K189" s="41">
        <v>1</v>
      </c>
      <c r="L189" s="41">
        <v>1</v>
      </c>
      <c r="M189" s="41">
        <v>1</v>
      </c>
      <c r="N189" s="41">
        <v>1</v>
      </c>
      <c r="O189" s="41">
        <v>1</v>
      </c>
      <c r="P189" s="41">
        <v>1</v>
      </c>
      <c r="Q189" s="144">
        <f t="shared" si="95"/>
        <v>13</v>
      </c>
      <c r="R189" s="66"/>
      <c r="S189" s="149">
        <f t="shared" si="94"/>
        <v>5.1020408163265302E-3</v>
      </c>
      <c r="T189" s="154"/>
      <c r="U189" s="50"/>
    </row>
    <row r="190" spans="2:24" ht="14" customHeight="1" thickTop="1" thickBot="1" x14ac:dyDescent="0.2">
      <c r="B190" s="27">
        <v>7</v>
      </c>
      <c r="C190" s="17" t="str">
        <f t="shared" si="93"/>
        <v>23 h à 6 h</v>
      </c>
      <c r="D190" s="18">
        <v>1</v>
      </c>
      <c r="E190" s="18">
        <v>1</v>
      </c>
      <c r="F190" s="18">
        <v>1</v>
      </c>
      <c r="G190" s="18">
        <v>1</v>
      </c>
      <c r="H190" s="18">
        <v>1</v>
      </c>
      <c r="I190" s="18">
        <v>1</v>
      </c>
      <c r="J190" s="18">
        <v>1</v>
      </c>
      <c r="K190" s="18">
        <v>1</v>
      </c>
      <c r="L190" s="18">
        <v>1</v>
      </c>
      <c r="M190" s="18">
        <v>1</v>
      </c>
      <c r="N190" s="18">
        <v>1</v>
      </c>
      <c r="O190" s="18">
        <v>1</v>
      </c>
      <c r="P190" s="18">
        <v>1</v>
      </c>
      <c r="Q190" s="144">
        <f t="shared" si="95"/>
        <v>13</v>
      </c>
      <c r="R190" s="66"/>
      <c r="S190" s="149">
        <f t="shared" si="94"/>
        <v>5.1020408163265302E-3</v>
      </c>
      <c r="T190" s="154"/>
      <c r="U190" s="50"/>
    </row>
    <row r="191" spans="2:24" ht="14" customHeight="1" thickTop="1" thickBot="1" x14ac:dyDescent="0.2">
      <c r="B191" s="29"/>
      <c r="C191" s="62" t="str">
        <f>C173</f>
        <v>Total</v>
      </c>
      <c r="D191" s="31">
        <f t="shared" ref="D191:L191" si="96">+D184+D185+D186+D187+D188+D189+D190</f>
        <v>7</v>
      </c>
      <c r="E191" s="31">
        <f t="shared" si="96"/>
        <v>7</v>
      </c>
      <c r="F191" s="31">
        <f t="shared" si="96"/>
        <v>7</v>
      </c>
      <c r="G191" s="31">
        <f t="shared" si="96"/>
        <v>7</v>
      </c>
      <c r="H191" s="31">
        <f t="shared" si="96"/>
        <v>7</v>
      </c>
      <c r="I191" s="31">
        <f t="shared" si="96"/>
        <v>7</v>
      </c>
      <c r="J191" s="31">
        <f t="shared" si="96"/>
        <v>7</v>
      </c>
      <c r="K191" s="31">
        <f t="shared" si="96"/>
        <v>7</v>
      </c>
      <c r="L191" s="31">
        <f t="shared" si="96"/>
        <v>7</v>
      </c>
      <c r="M191" s="31">
        <f>+M184+M185+M186+M187+M188+M189+M190</f>
        <v>7</v>
      </c>
      <c r="N191" s="31">
        <f>+N184+N185+N186+N187+N188+N189+N190</f>
        <v>7</v>
      </c>
      <c r="O191" s="31">
        <f>+O184+O185+O186+O187+O188+O189+O190</f>
        <v>7</v>
      </c>
      <c r="P191" s="31">
        <f>+P184+P185+P186+P187+P188+P189+P190</f>
        <v>7</v>
      </c>
      <c r="Q191" s="130">
        <f>+SUM(D191:P191)</f>
        <v>91</v>
      </c>
      <c r="R191" s="68"/>
      <c r="S191" s="151" t="s">
        <v>1</v>
      </c>
      <c r="T191" s="152">
        <f t="shared" si="78"/>
        <v>3.5714285714285712E-2</v>
      </c>
      <c r="U191" s="52"/>
    </row>
    <row r="192" spans="2:24" ht="14" customHeight="1" thickTop="1" thickBot="1" x14ac:dyDescent="0.2">
      <c r="B192" s="33" t="s">
        <v>1</v>
      </c>
      <c r="C192" s="37" t="str">
        <f>C128</f>
        <v>Dimanche</v>
      </c>
      <c r="D192" s="25" t="s">
        <v>1</v>
      </c>
      <c r="E192" s="25" t="s">
        <v>1</v>
      </c>
      <c r="F192" s="25" t="s">
        <v>1</v>
      </c>
      <c r="G192" s="25" t="s">
        <v>1</v>
      </c>
      <c r="H192" s="25" t="s">
        <v>1</v>
      </c>
      <c r="I192" s="25" t="s">
        <v>1</v>
      </c>
      <c r="J192" s="25" t="s">
        <v>1</v>
      </c>
      <c r="K192" s="25" t="s">
        <v>1</v>
      </c>
      <c r="L192" s="25" t="s">
        <v>1</v>
      </c>
      <c r="M192" s="25" t="s">
        <v>1</v>
      </c>
      <c r="N192" s="25" t="s">
        <v>1</v>
      </c>
      <c r="O192" s="25" t="s">
        <v>1</v>
      </c>
      <c r="P192" s="134" t="s">
        <v>1</v>
      </c>
      <c r="Q192" s="135"/>
      <c r="R192" s="57"/>
      <c r="S192" s="23" t="s">
        <v>1</v>
      </c>
      <c r="T192" s="26" t="s">
        <v>1</v>
      </c>
      <c r="U192" s="57" t="s">
        <v>1</v>
      </c>
      <c r="V192" s="57" t="s">
        <v>1</v>
      </c>
      <c r="W192" s="57" t="s">
        <v>1</v>
      </c>
      <c r="X192" s="58"/>
    </row>
    <row r="193" spans="2:23" ht="14" customHeight="1" thickTop="1" thickBot="1" x14ac:dyDescent="0.2">
      <c r="B193" s="28">
        <v>1</v>
      </c>
      <c r="C193" s="14" t="str">
        <f t="shared" ref="C193:C199" si="97">C184</f>
        <v>6 h à 9 h 30</v>
      </c>
      <c r="D193" s="15">
        <v>1</v>
      </c>
      <c r="E193" s="15">
        <v>1</v>
      </c>
      <c r="F193" s="15">
        <v>1</v>
      </c>
      <c r="G193" s="15">
        <v>1</v>
      </c>
      <c r="H193" s="15">
        <v>1</v>
      </c>
      <c r="I193" s="15">
        <v>1</v>
      </c>
      <c r="J193" s="15">
        <v>1</v>
      </c>
      <c r="K193" s="15">
        <v>1</v>
      </c>
      <c r="L193" s="15">
        <v>1</v>
      </c>
      <c r="M193" s="15">
        <v>1</v>
      </c>
      <c r="N193" s="15">
        <v>1</v>
      </c>
      <c r="O193" s="15">
        <v>1</v>
      </c>
      <c r="P193" s="15">
        <v>1</v>
      </c>
      <c r="Q193" s="143">
        <f>+SUM(D193:P193)</f>
        <v>13</v>
      </c>
      <c r="R193" s="66"/>
      <c r="S193" s="147">
        <f t="shared" ref="S193:S199" si="98">SUM(D193:P193)/$Q$267</f>
        <v>5.1020408163265302E-3</v>
      </c>
      <c r="T193" s="153"/>
      <c r="U193" s="50"/>
    </row>
    <row r="194" spans="2:23" ht="14" customHeight="1" thickTop="1" thickBot="1" x14ac:dyDescent="0.2">
      <c r="B194" s="27">
        <v>2</v>
      </c>
      <c r="C194" s="17" t="str">
        <f t="shared" si="97"/>
        <v>9 h 30 à 11 h 30</v>
      </c>
      <c r="D194" s="18">
        <v>1</v>
      </c>
      <c r="E194" s="18">
        <v>1</v>
      </c>
      <c r="F194" s="18">
        <v>1</v>
      </c>
      <c r="G194" s="18">
        <v>1</v>
      </c>
      <c r="H194" s="18">
        <v>1</v>
      </c>
      <c r="I194" s="18">
        <v>1</v>
      </c>
      <c r="J194" s="18">
        <v>1</v>
      </c>
      <c r="K194" s="18">
        <v>1</v>
      </c>
      <c r="L194" s="18">
        <v>1</v>
      </c>
      <c r="M194" s="18">
        <v>1</v>
      </c>
      <c r="N194" s="18">
        <v>1</v>
      </c>
      <c r="O194" s="18">
        <v>1</v>
      </c>
      <c r="P194" s="18">
        <v>1</v>
      </c>
      <c r="Q194" s="144">
        <f>+SUM(D194:P194)</f>
        <v>13</v>
      </c>
      <c r="R194" s="66"/>
      <c r="S194" s="149">
        <f t="shared" si="98"/>
        <v>5.1020408163265302E-3</v>
      </c>
      <c r="T194" s="154"/>
      <c r="U194" s="50"/>
    </row>
    <row r="195" spans="2:23" ht="14" customHeight="1" thickTop="1" thickBot="1" x14ac:dyDescent="0.2">
      <c r="B195" s="27">
        <v>3</v>
      </c>
      <c r="C195" s="17" t="str">
        <f t="shared" si="97"/>
        <v>11 h 30 à 14 h 30</v>
      </c>
      <c r="D195" s="41">
        <v>1</v>
      </c>
      <c r="E195" s="41">
        <v>1</v>
      </c>
      <c r="F195" s="41">
        <v>1</v>
      </c>
      <c r="G195" s="41">
        <v>1</v>
      </c>
      <c r="H195" s="41">
        <v>1</v>
      </c>
      <c r="I195" s="41">
        <v>1</v>
      </c>
      <c r="J195" s="41">
        <v>1</v>
      </c>
      <c r="K195" s="41">
        <v>1</v>
      </c>
      <c r="L195" s="41">
        <v>1</v>
      </c>
      <c r="M195" s="41">
        <v>1</v>
      </c>
      <c r="N195" s="41">
        <v>1</v>
      </c>
      <c r="O195" s="41">
        <v>1</v>
      </c>
      <c r="P195" s="41">
        <v>1</v>
      </c>
      <c r="Q195" s="144">
        <f t="shared" ref="Q195:Q199" si="99">+SUM(D195:P195)</f>
        <v>13</v>
      </c>
      <c r="R195" s="66"/>
      <c r="S195" s="149">
        <f t="shared" si="98"/>
        <v>5.1020408163265302E-3</v>
      </c>
      <c r="T195" s="154"/>
      <c r="U195" s="50"/>
    </row>
    <row r="196" spans="2:23" ht="14" customHeight="1" thickTop="1" thickBot="1" x14ac:dyDescent="0.2">
      <c r="B196" s="27">
        <v>4</v>
      </c>
      <c r="C196" s="17" t="str">
        <f t="shared" si="97"/>
        <v>14 h 30 à 17 h</v>
      </c>
      <c r="D196" s="41">
        <v>1</v>
      </c>
      <c r="E196" s="41">
        <v>1</v>
      </c>
      <c r="F196" s="41">
        <v>1</v>
      </c>
      <c r="G196" s="41">
        <v>1</v>
      </c>
      <c r="H196" s="41">
        <v>1</v>
      </c>
      <c r="I196" s="41">
        <v>1</v>
      </c>
      <c r="J196" s="41">
        <v>1</v>
      </c>
      <c r="K196" s="41">
        <v>1</v>
      </c>
      <c r="L196" s="41">
        <v>1</v>
      </c>
      <c r="M196" s="41">
        <v>1</v>
      </c>
      <c r="N196" s="41">
        <v>1</v>
      </c>
      <c r="O196" s="41">
        <v>1</v>
      </c>
      <c r="P196" s="41">
        <v>1</v>
      </c>
      <c r="Q196" s="144">
        <f t="shared" si="99"/>
        <v>13</v>
      </c>
      <c r="R196" s="66"/>
      <c r="S196" s="149">
        <f t="shared" si="98"/>
        <v>5.1020408163265302E-3</v>
      </c>
      <c r="T196" s="154"/>
      <c r="U196" s="50"/>
    </row>
    <row r="197" spans="2:23" ht="14" customHeight="1" thickTop="1" thickBot="1" x14ac:dyDescent="0.2">
      <c r="B197" s="27">
        <v>5</v>
      </c>
      <c r="C197" s="17" t="str">
        <f t="shared" si="97"/>
        <v>17 h à 19 h</v>
      </c>
      <c r="D197" s="41">
        <v>1</v>
      </c>
      <c r="E197" s="41">
        <v>1</v>
      </c>
      <c r="F197" s="41">
        <v>1</v>
      </c>
      <c r="G197" s="41">
        <v>1</v>
      </c>
      <c r="H197" s="41">
        <v>1</v>
      </c>
      <c r="I197" s="41">
        <v>1</v>
      </c>
      <c r="J197" s="41">
        <v>1</v>
      </c>
      <c r="K197" s="41">
        <v>1</v>
      </c>
      <c r="L197" s="41">
        <v>1</v>
      </c>
      <c r="M197" s="41">
        <v>1</v>
      </c>
      <c r="N197" s="41">
        <v>1</v>
      </c>
      <c r="O197" s="41">
        <v>1</v>
      </c>
      <c r="P197" s="41">
        <v>1</v>
      </c>
      <c r="Q197" s="144">
        <f t="shared" si="99"/>
        <v>13</v>
      </c>
      <c r="R197" s="66"/>
      <c r="S197" s="149">
        <f t="shared" si="98"/>
        <v>5.1020408163265302E-3</v>
      </c>
      <c r="T197" s="154"/>
      <c r="U197" s="50"/>
    </row>
    <row r="198" spans="2:23" ht="14" customHeight="1" thickTop="1" thickBot="1" x14ac:dyDescent="0.2">
      <c r="B198" s="27">
        <v>6</v>
      </c>
      <c r="C198" s="17" t="str">
        <f t="shared" si="97"/>
        <v>19 h à 23 h</v>
      </c>
      <c r="D198" s="41">
        <v>1</v>
      </c>
      <c r="E198" s="41">
        <v>1</v>
      </c>
      <c r="F198" s="41">
        <v>1</v>
      </c>
      <c r="G198" s="41">
        <v>1</v>
      </c>
      <c r="H198" s="41">
        <v>1</v>
      </c>
      <c r="I198" s="41">
        <v>1</v>
      </c>
      <c r="J198" s="41">
        <v>1</v>
      </c>
      <c r="K198" s="41">
        <v>1</v>
      </c>
      <c r="L198" s="41">
        <v>1</v>
      </c>
      <c r="M198" s="41">
        <v>1</v>
      </c>
      <c r="N198" s="41">
        <v>1</v>
      </c>
      <c r="O198" s="41">
        <v>1</v>
      </c>
      <c r="P198" s="41">
        <v>1</v>
      </c>
      <c r="Q198" s="144">
        <f t="shared" si="99"/>
        <v>13</v>
      </c>
      <c r="R198" s="66"/>
      <c r="S198" s="149">
        <f t="shared" si="98"/>
        <v>5.1020408163265302E-3</v>
      </c>
      <c r="T198" s="154"/>
      <c r="U198" s="50"/>
    </row>
    <row r="199" spans="2:23" ht="14" customHeight="1" thickTop="1" thickBot="1" x14ac:dyDescent="0.2">
      <c r="B199" s="27">
        <v>7</v>
      </c>
      <c r="C199" s="17" t="str">
        <f t="shared" si="97"/>
        <v>23 h à 6 h</v>
      </c>
      <c r="D199" s="18">
        <v>1</v>
      </c>
      <c r="E199" s="18">
        <v>1</v>
      </c>
      <c r="F199" s="18">
        <v>1</v>
      </c>
      <c r="G199" s="18">
        <v>1</v>
      </c>
      <c r="H199" s="18">
        <v>1</v>
      </c>
      <c r="I199" s="18">
        <v>1</v>
      </c>
      <c r="J199" s="18">
        <v>1</v>
      </c>
      <c r="K199" s="18">
        <v>1</v>
      </c>
      <c r="L199" s="18">
        <v>1</v>
      </c>
      <c r="M199" s="18">
        <v>1</v>
      </c>
      <c r="N199" s="18">
        <v>1</v>
      </c>
      <c r="O199" s="18">
        <v>1</v>
      </c>
      <c r="P199" s="18">
        <v>1</v>
      </c>
      <c r="Q199" s="144">
        <f t="shared" si="99"/>
        <v>13</v>
      </c>
      <c r="R199" s="66"/>
      <c r="S199" s="149">
        <f t="shared" si="98"/>
        <v>5.1020408163265302E-3</v>
      </c>
      <c r="T199" s="154"/>
      <c r="U199" s="50"/>
    </row>
    <row r="200" spans="2:23" ht="14" customHeight="1" thickTop="1" thickBot="1" x14ac:dyDescent="0.2">
      <c r="B200" s="29"/>
      <c r="C200" s="139" t="str">
        <f t="shared" ref="C200" si="100">+C191</f>
        <v>Total</v>
      </c>
      <c r="D200" s="140">
        <f t="shared" ref="D200:L200" si="101">+D193+D194+D195+D196+D197+D198+D199</f>
        <v>7</v>
      </c>
      <c r="E200" s="140">
        <f t="shared" si="101"/>
        <v>7</v>
      </c>
      <c r="F200" s="140">
        <f t="shared" si="101"/>
        <v>7</v>
      </c>
      <c r="G200" s="140">
        <f t="shared" si="101"/>
        <v>7</v>
      </c>
      <c r="H200" s="140">
        <f t="shared" si="101"/>
        <v>7</v>
      </c>
      <c r="I200" s="140">
        <f t="shared" si="101"/>
        <v>7</v>
      </c>
      <c r="J200" s="140">
        <f t="shared" si="101"/>
        <v>7</v>
      </c>
      <c r="K200" s="140">
        <f t="shared" si="101"/>
        <v>7</v>
      </c>
      <c r="L200" s="140">
        <f t="shared" si="101"/>
        <v>7</v>
      </c>
      <c r="M200" s="140">
        <f>+M193+M194+M195+M196+M197+M198+M199</f>
        <v>7</v>
      </c>
      <c r="N200" s="140">
        <f>+N193+N194+N195+N196+N197+N198+N199</f>
        <v>7</v>
      </c>
      <c r="O200" s="140">
        <f>+O193+O194+O195+O196+O197+O198+O199</f>
        <v>7</v>
      </c>
      <c r="P200" s="140">
        <f>+P193+P194+P195+P196+P197+P198+P199</f>
        <v>7</v>
      </c>
      <c r="Q200" s="130">
        <f>+SUM(D200:P200)</f>
        <v>91</v>
      </c>
      <c r="R200" s="68"/>
      <c r="S200" s="151" t="s">
        <v>1</v>
      </c>
      <c r="T200" s="152">
        <f t="shared" si="78"/>
        <v>3.5714285714285712E-2</v>
      </c>
      <c r="U200" s="52"/>
    </row>
    <row r="201" spans="2:23" ht="14" customHeight="1" thickTop="1" thickBot="1" x14ac:dyDescent="0.2">
      <c r="B201" s="177" t="s">
        <v>12</v>
      </c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9"/>
      <c r="Q201" s="180"/>
      <c r="R201" s="56"/>
      <c r="S201" s="165" t="s">
        <v>12</v>
      </c>
      <c r="T201" s="166"/>
      <c r="U201" s="49"/>
    </row>
    <row r="202" spans="2:23" ht="14" customHeight="1" thickTop="1" thickBot="1" x14ac:dyDescent="0.2">
      <c r="B202" s="126">
        <v>4</v>
      </c>
      <c r="C202" s="141" t="str">
        <f>C138</f>
        <v>Lundi</v>
      </c>
      <c r="D202" s="128" t="s">
        <v>1</v>
      </c>
      <c r="E202" s="128" t="s">
        <v>1</v>
      </c>
      <c r="F202" s="128" t="s">
        <v>1</v>
      </c>
      <c r="G202" s="128" t="s">
        <v>1</v>
      </c>
      <c r="H202" s="128" t="s">
        <v>1</v>
      </c>
      <c r="I202" s="128" t="s">
        <v>1</v>
      </c>
      <c r="J202" s="128" t="s">
        <v>1</v>
      </c>
      <c r="K202" s="128" t="s">
        <v>1</v>
      </c>
      <c r="L202" s="128" t="s">
        <v>1</v>
      </c>
      <c r="M202" s="128" t="s">
        <v>1</v>
      </c>
      <c r="N202" s="128" t="s">
        <v>1</v>
      </c>
      <c r="O202" s="128" t="s">
        <v>1</v>
      </c>
      <c r="P202" s="142" t="s">
        <v>1</v>
      </c>
      <c r="Q202" s="138"/>
      <c r="R202" s="57"/>
      <c r="S202" s="80" t="s">
        <v>1</v>
      </c>
      <c r="T202" s="12" t="s">
        <v>1</v>
      </c>
      <c r="U202" s="57" t="s">
        <v>1</v>
      </c>
      <c r="V202" s="57" t="s">
        <v>1</v>
      </c>
      <c r="W202" s="58"/>
    </row>
    <row r="203" spans="2:23" ht="14" customHeight="1" thickTop="1" x14ac:dyDescent="0.15">
      <c r="B203" s="13">
        <v>1</v>
      </c>
      <c r="C203" s="14" t="str">
        <f t="shared" ref="C203:C209" si="102">C193</f>
        <v>6 h à 9 h 30</v>
      </c>
      <c r="D203" s="15">
        <v>1</v>
      </c>
      <c r="E203" s="15">
        <v>1</v>
      </c>
      <c r="F203" s="15">
        <v>1</v>
      </c>
      <c r="G203" s="15">
        <v>1</v>
      </c>
      <c r="H203" s="15">
        <v>1</v>
      </c>
      <c r="I203" s="15">
        <v>1</v>
      </c>
      <c r="J203" s="15">
        <v>1</v>
      </c>
      <c r="K203" s="15">
        <v>1</v>
      </c>
      <c r="L203" s="15">
        <v>1</v>
      </c>
      <c r="M203" s="15">
        <v>1</v>
      </c>
      <c r="N203" s="15">
        <v>1</v>
      </c>
      <c r="O203" s="15">
        <v>1</v>
      </c>
      <c r="P203" s="15">
        <v>1</v>
      </c>
      <c r="Q203" s="143">
        <f>+SUM(D203:P203)</f>
        <v>13</v>
      </c>
      <c r="R203" s="66"/>
      <c r="S203" s="147">
        <f t="shared" ref="S203:S209" si="103">SUM(D203:P203)/$Q$267</f>
        <v>5.1020408163265302E-3</v>
      </c>
      <c r="T203" s="153"/>
      <c r="U203" s="50"/>
    </row>
    <row r="204" spans="2:23" ht="14" customHeight="1" x14ac:dyDescent="0.15">
      <c r="B204" s="16">
        <v>2</v>
      </c>
      <c r="C204" s="17" t="str">
        <f t="shared" si="102"/>
        <v>9 h 30 à 11 h 30</v>
      </c>
      <c r="D204" s="18">
        <v>1</v>
      </c>
      <c r="E204" s="18">
        <v>1</v>
      </c>
      <c r="F204" s="18">
        <v>1</v>
      </c>
      <c r="G204" s="18">
        <v>1</v>
      </c>
      <c r="H204" s="18">
        <v>1</v>
      </c>
      <c r="I204" s="18">
        <v>1</v>
      </c>
      <c r="J204" s="18">
        <v>1</v>
      </c>
      <c r="K204" s="18">
        <v>1</v>
      </c>
      <c r="L204" s="18">
        <v>1</v>
      </c>
      <c r="M204" s="18">
        <v>1</v>
      </c>
      <c r="N204" s="18">
        <v>1</v>
      </c>
      <c r="O204" s="18">
        <v>1</v>
      </c>
      <c r="P204" s="18">
        <v>1</v>
      </c>
      <c r="Q204" s="144">
        <f>+SUM(D204:P204)</f>
        <v>13</v>
      </c>
      <c r="R204" s="66"/>
      <c r="S204" s="149">
        <f t="shared" si="103"/>
        <v>5.1020408163265302E-3</v>
      </c>
      <c r="T204" s="154"/>
      <c r="U204" s="50"/>
    </row>
    <row r="205" spans="2:23" ht="14" customHeight="1" x14ac:dyDescent="0.15">
      <c r="B205" s="16">
        <v>3</v>
      </c>
      <c r="C205" s="17" t="str">
        <f t="shared" si="102"/>
        <v>11 h 30 à 14 h 30</v>
      </c>
      <c r="D205" s="41">
        <v>1</v>
      </c>
      <c r="E205" s="41">
        <v>1</v>
      </c>
      <c r="F205" s="41">
        <v>1</v>
      </c>
      <c r="G205" s="41">
        <v>1</v>
      </c>
      <c r="H205" s="41">
        <v>1</v>
      </c>
      <c r="I205" s="41">
        <v>1</v>
      </c>
      <c r="J205" s="41">
        <v>1</v>
      </c>
      <c r="K205" s="41">
        <v>1</v>
      </c>
      <c r="L205" s="41">
        <v>1</v>
      </c>
      <c r="M205" s="41">
        <v>1</v>
      </c>
      <c r="N205" s="41">
        <v>1</v>
      </c>
      <c r="O205" s="41">
        <v>1</v>
      </c>
      <c r="P205" s="41">
        <v>1</v>
      </c>
      <c r="Q205" s="144">
        <f t="shared" ref="Q205:Q209" si="104">+SUM(D205:P205)</f>
        <v>13</v>
      </c>
      <c r="R205" s="66"/>
      <c r="S205" s="149">
        <f t="shared" si="103"/>
        <v>5.1020408163265302E-3</v>
      </c>
      <c r="T205" s="154"/>
      <c r="U205" s="50"/>
    </row>
    <row r="206" spans="2:23" ht="14" customHeight="1" x14ac:dyDescent="0.15">
      <c r="B206" s="16">
        <v>4</v>
      </c>
      <c r="C206" s="17" t="str">
        <f t="shared" si="102"/>
        <v>14 h 30 à 17 h</v>
      </c>
      <c r="D206" s="41">
        <v>1</v>
      </c>
      <c r="E206" s="41">
        <v>1</v>
      </c>
      <c r="F206" s="41">
        <v>1</v>
      </c>
      <c r="G206" s="41">
        <v>1</v>
      </c>
      <c r="H206" s="41">
        <v>1</v>
      </c>
      <c r="I206" s="41">
        <v>1</v>
      </c>
      <c r="J206" s="41">
        <v>1</v>
      </c>
      <c r="K206" s="41">
        <v>1</v>
      </c>
      <c r="L206" s="41">
        <v>1</v>
      </c>
      <c r="M206" s="41">
        <v>1</v>
      </c>
      <c r="N206" s="41">
        <v>1</v>
      </c>
      <c r="O206" s="41">
        <v>1</v>
      </c>
      <c r="P206" s="41">
        <v>1</v>
      </c>
      <c r="Q206" s="144">
        <f t="shared" si="104"/>
        <v>13</v>
      </c>
      <c r="R206" s="66"/>
      <c r="S206" s="149">
        <f t="shared" si="103"/>
        <v>5.1020408163265302E-3</v>
      </c>
      <c r="T206" s="154"/>
      <c r="U206" s="50"/>
    </row>
    <row r="207" spans="2:23" ht="14" customHeight="1" x14ac:dyDescent="0.15">
      <c r="B207" s="16">
        <v>5</v>
      </c>
      <c r="C207" s="17" t="str">
        <f t="shared" si="102"/>
        <v>17 h à 19 h</v>
      </c>
      <c r="D207" s="41">
        <v>1</v>
      </c>
      <c r="E207" s="41">
        <v>1</v>
      </c>
      <c r="F207" s="41">
        <v>1</v>
      </c>
      <c r="G207" s="41">
        <v>1</v>
      </c>
      <c r="H207" s="41">
        <v>1</v>
      </c>
      <c r="I207" s="41">
        <v>1</v>
      </c>
      <c r="J207" s="41">
        <v>1</v>
      </c>
      <c r="K207" s="41">
        <v>1</v>
      </c>
      <c r="L207" s="41">
        <v>1</v>
      </c>
      <c r="M207" s="41">
        <v>1</v>
      </c>
      <c r="N207" s="41">
        <v>1</v>
      </c>
      <c r="O207" s="41">
        <v>1</v>
      </c>
      <c r="P207" s="41">
        <v>1</v>
      </c>
      <c r="Q207" s="144">
        <f t="shared" si="104"/>
        <v>13</v>
      </c>
      <c r="R207" s="66"/>
      <c r="S207" s="149">
        <f t="shared" si="103"/>
        <v>5.1020408163265302E-3</v>
      </c>
      <c r="T207" s="154"/>
      <c r="U207" s="50"/>
    </row>
    <row r="208" spans="2:23" ht="14" customHeight="1" x14ac:dyDescent="0.15">
      <c r="B208" s="16">
        <v>6</v>
      </c>
      <c r="C208" s="17" t="str">
        <f t="shared" si="102"/>
        <v>19 h à 23 h</v>
      </c>
      <c r="D208" s="41">
        <v>1</v>
      </c>
      <c r="E208" s="41">
        <v>1</v>
      </c>
      <c r="F208" s="41">
        <v>1</v>
      </c>
      <c r="G208" s="41">
        <v>1</v>
      </c>
      <c r="H208" s="41">
        <v>1</v>
      </c>
      <c r="I208" s="41">
        <v>1</v>
      </c>
      <c r="J208" s="41">
        <v>1</v>
      </c>
      <c r="K208" s="41">
        <v>1</v>
      </c>
      <c r="L208" s="41">
        <v>1</v>
      </c>
      <c r="M208" s="41">
        <v>1</v>
      </c>
      <c r="N208" s="41">
        <v>1</v>
      </c>
      <c r="O208" s="41">
        <v>1</v>
      </c>
      <c r="P208" s="41">
        <v>1</v>
      </c>
      <c r="Q208" s="144">
        <f t="shared" si="104"/>
        <v>13</v>
      </c>
      <c r="R208" s="66"/>
      <c r="S208" s="149">
        <f t="shared" si="103"/>
        <v>5.1020408163265302E-3</v>
      </c>
      <c r="T208" s="154"/>
      <c r="U208" s="50"/>
    </row>
    <row r="209" spans="2:23" ht="14" customHeight="1" x14ac:dyDescent="0.15">
      <c r="B209" s="16">
        <v>7</v>
      </c>
      <c r="C209" s="17" t="str">
        <f t="shared" si="102"/>
        <v>23 h à 6 h</v>
      </c>
      <c r="D209" s="18">
        <v>1</v>
      </c>
      <c r="E209" s="18">
        <v>1</v>
      </c>
      <c r="F209" s="18">
        <v>1</v>
      </c>
      <c r="G209" s="18">
        <v>1</v>
      </c>
      <c r="H209" s="18">
        <v>1</v>
      </c>
      <c r="I209" s="18">
        <v>1</v>
      </c>
      <c r="J209" s="18">
        <v>1</v>
      </c>
      <c r="K209" s="18">
        <v>1</v>
      </c>
      <c r="L209" s="18">
        <v>1</v>
      </c>
      <c r="M209" s="18">
        <v>1</v>
      </c>
      <c r="N209" s="18">
        <v>1</v>
      </c>
      <c r="O209" s="18">
        <v>1</v>
      </c>
      <c r="P209" s="18">
        <v>1</v>
      </c>
      <c r="Q209" s="144">
        <f t="shared" si="104"/>
        <v>13</v>
      </c>
      <c r="R209" s="66"/>
      <c r="S209" s="149">
        <f t="shared" si="103"/>
        <v>5.1020408163265302E-3</v>
      </c>
      <c r="T209" s="154"/>
      <c r="U209" s="50"/>
    </row>
    <row r="210" spans="2:23" ht="14" customHeight="1" thickBot="1" x14ac:dyDescent="0.2">
      <c r="B210" s="19"/>
      <c r="C210" s="40" t="str">
        <f>+C200</f>
        <v>Total</v>
      </c>
      <c r="D210" s="31">
        <f t="shared" ref="D210:L210" si="105">+D203+D204+D205+D206+D207+D208+D209</f>
        <v>7</v>
      </c>
      <c r="E210" s="31">
        <f t="shared" si="105"/>
        <v>7</v>
      </c>
      <c r="F210" s="31">
        <f t="shared" si="105"/>
        <v>7</v>
      </c>
      <c r="G210" s="31">
        <f t="shared" si="105"/>
        <v>7</v>
      </c>
      <c r="H210" s="31">
        <f t="shared" si="105"/>
        <v>7</v>
      </c>
      <c r="I210" s="31">
        <f t="shared" si="105"/>
        <v>7</v>
      </c>
      <c r="J210" s="31">
        <f t="shared" si="105"/>
        <v>7</v>
      </c>
      <c r="K210" s="31">
        <f t="shared" si="105"/>
        <v>7</v>
      </c>
      <c r="L210" s="31">
        <f t="shared" si="105"/>
        <v>7</v>
      </c>
      <c r="M210" s="31">
        <f>+M203+M204+M205+M206+M207+M208+M209</f>
        <v>7</v>
      </c>
      <c r="N210" s="31">
        <f>+N203+N204+N205+N206+N207+N208+N209</f>
        <v>7</v>
      </c>
      <c r="O210" s="31">
        <f>+O203+O204+O205+O206+O207+O208+O209</f>
        <v>7</v>
      </c>
      <c r="P210" s="31">
        <f>+P203+P204+P205+P206+P207+P208+P209</f>
        <v>7</v>
      </c>
      <c r="Q210" s="130">
        <f>+SUM(D210:P210)</f>
        <v>91</v>
      </c>
      <c r="R210" s="68"/>
      <c r="S210" s="151" t="s">
        <v>1</v>
      </c>
      <c r="T210" s="152">
        <f t="shared" si="78"/>
        <v>3.5714285714285712E-2</v>
      </c>
      <c r="U210" s="52"/>
    </row>
    <row r="211" spans="2:23" ht="14" customHeight="1" thickTop="1" thickBot="1" x14ac:dyDescent="0.2">
      <c r="B211" s="33" t="s">
        <v>1</v>
      </c>
      <c r="C211" s="37" t="str">
        <f>C147</f>
        <v>Mardi</v>
      </c>
      <c r="D211" s="25" t="s">
        <v>1</v>
      </c>
      <c r="E211" s="25" t="s">
        <v>1</v>
      </c>
      <c r="F211" s="25" t="s">
        <v>1</v>
      </c>
      <c r="G211" s="25" t="s">
        <v>1</v>
      </c>
      <c r="H211" s="25" t="s">
        <v>1</v>
      </c>
      <c r="I211" s="25" t="s">
        <v>1</v>
      </c>
      <c r="J211" s="25" t="s">
        <v>1</v>
      </c>
      <c r="K211" s="25" t="s">
        <v>1</v>
      </c>
      <c r="L211" s="25" t="s">
        <v>1</v>
      </c>
      <c r="M211" s="25" t="s">
        <v>1</v>
      </c>
      <c r="N211" s="25" t="s">
        <v>1</v>
      </c>
      <c r="O211" s="25" t="s">
        <v>1</v>
      </c>
      <c r="P211" s="134" t="s">
        <v>1</v>
      </c>
      <c r="Q211" s="135"/>
      <c r="R211" s="57"/>
      <c r="S211" s="23" t="s">
        <v>1</v>
      </c>
      <c r="T211" s="26" t="s">
        <v>1</v>
      </c>
      <c r="U211" s="57" t="s">
        <v>1</v>
      </c>
      <c r="V211" s="57" t="s">
        <v>1</v>
      </c>
      <c r="W211" s="57" t="s">
        <v>1</v>
      </c>
    </row>
    <row r="212" spans="2:23" ht="14" customHeight="1" thickTop="1" thickBot="1" x14ac:dyDescent="0.2">
      <c r="B212" s="27">
        <v>1</v>
      </c>
      <c r="C212" s="14" t="str">
        <f t="shared" ref="C212:C218" si="106">C203</f>
        <v>6 h à 9 h 30</v>
      </c>
      <c r="D212" s="15">
        <v>1</v>
      </c>
      <c r="E212" s="15">
        <v>1</v>
      </c>
      <c r="F212" s="15">
        <v>1</v>
      </c>
      <c r="G212" s="15">
        <v>1</v>
      </c>
      <c r="H212" s="15">
        <v>1</v>
      </c>
      <c r="I212" s="15">
        <v>1</v>
      </c>
      <c r="J212" s="15">
        <v>1</v>
      </c>
      <c r="K212" s="15">
        <v>1</v>
      </c>
      <c r="L212" s="15">
        <v>1</v>
      </c>
      <c r="M212" s="15">
        <v>1</v>
      </c>
      <c r="N212" s="15">
        <v>1</v>
      </c>
      <c r="O212" s="15">
        <v>1</v>
      </c>
      <c r="P212" s="15">
        <v>1</v>
      </c>
      <c r="Q212" s="143">
        <f>+SUM(D212:P212)</f>
        <v>13</v>
      </c>
      <c r="R212" s="66"/>
      <c r="S212" s="147">
        <f t="shared" ref="S212:S218" si="107">SUM(D212:P212)/$Q$267</f>
        <v>5.1020408163265302E-3</v>
      </c>
      <c r="T212" s="153"/>
      <c r="U212" s="50"/>
    </row>
    <row r="213" spans="2:23" ht="14" customHeight="1" thickTop="1" thickBot="1" x14ac:dyDescent="0.2">
      <c r="B213" s="28">
        <v>2</v>
      </c>
      <c r="C213" s="17" t="str">
        <f t="shared" si="106"/>
        <v>9 h 30 à 11 h 30</v>
      </c>
      <c r="D213" s="18">
        <v>1</v>
      </c>
      <c r="E213" s="18">
        <v>1</v>
      </c>
      <c r="F213" s="18">
        <v>1</v>
      </c>
      <c r="G213" s="18">
        <v>1</v>
      </c>
      <c r="H213" s="18">
        <v>1</v>
      </c>
      <c r="I213" s="18">
        <v>1</v>
      </c>
      <c r="J213" s="18">
        <v>1</v>
      </c>
      <c r="K213" s="18">
        <v>1</v>
      </c>
      <c r="L213" s="18">
        <v>1</v>
      </c>
      <c r="M213" s="18">
        <v>1</v>
      </c>
      <c r="N213" s="18">
        <v>1</v>
      </c>
      <c r="O213" s="18">
        <v>1</v>
      </c>
      <c r="P213" s="18">
        <v>1</v>
      </c>
      <c r="Q213" s="144">
        <f>+SUM(D213:P213)</f>
        <v>13</v>
      </c>
      <c r="R213" s="66"/>
      <c r="S213" s="149">
        <f t="shared" si="107"/>
        <v>5.1020408163265302E-3</v>
      </c>
      <c r="T213" s="154"/>
      <c r="U213" s="50"/>
    </row>
    <row r="214" spans="2:23" ht="14" customHeight="1" thickTop="1" thickBot="1" x14ac:dyDescent="0.2">
      <c r="B214" s="28">
        <v>3</v>
      </c>
      <c r="C214" s="17" t="str">
        <f t="shared" si="106"/>
        <v>11 h 30 à 14 h 30</v>
      </c>
      <c r="D214" s="41">
        <v>1</v>
      </c>
      <c r="E214" s="41">
        <v>1</v>
      </c>
      <c r="F214" s="41">
        <v>1</v>
      </c>
      <c r="G214" s="41">
        <v>1</v>
      </c>
      <c r="H214" s="41">
        <v>1</v>
      </c>
      <c r="I214" s="41">
        <v>1</v>
      </c>
      <c r="J214" s="41">
        <v>1</v>
      </c>
      <c r="K214" s="41">
        <v>1</v>
      </c>
      <c r="L214" s="41">
        <v>1</v>
      </c>
      <c r="M214" s="41">
        <v>1</v>
      </c>
      <c r="N214" s="41">
        <v>1</v>
      </c>
      <c r="O214" s="41">
        <v>1</v>
      </c>
      <c r="P214" s="41">
        <v>1</v>
      </c>
      <c r="Q214" s="144">
        <f t="shared" ref="Q214:Q218" si="108">+SUM(D214:P214)</f>
        <v>13</v>
      </c>
      <c r="R214" s="66"/>
      <c r="S214" s="149">
        <f t="shared" si="107"/>
        <v>5.1020408163265302E-3</v>
      </c>
      <c r="T214" s="154"/>
      <c r="U214" s="50"/>
    </row>
    <row r="215" spans="2:23" ht="14" customHeight="1" thickTop="1" thickBot="1" x14ac:dyDescent="0.2">
      <c r="B215" s="28">
        <v>4</v>
      </c>
      <c r="C215" s="17" t="str">
        <f t="shared" si="106"/>
        <v>14 h 30 à 17 h</v>
      </c>
      <c r="D215" s="41">
        <v>1</v>
      </c>
      <c r="E215" s="41">
        <v>1</v>
      </c>
      <c r="F215" s="41">
        <v>1</v>
      </c>
      <c r="G215" s="41">
        <v>1</v>
      </c>
      <c r="H215" s="41">
        <v>1</v>
      </c>
      <c r="I215" s="41">
        <v>1</v>
      </c>
      <c r="J215" s="41">
        <v>1</v>
      </c>
      <c r="K215" s="41">
        <v>1</v>
      </c>
      <c r="L215" s="41">
        <v>1</v>
      </c>
      <c r="M215" s="41">
        <v>1</v>
      </c>
      <c r="N215" s="41">
        <v>1</v>
      </c>
      <c r="O215" s="41">
        <v>1</v>
      </c>
      <c r="P215" s="41">
        <v>1</v>
      </c>
      <c r="Q215" s="144">
        <f t="shared" si="108"/>
        <v>13</v>
      </c>
      <c r="R215" s="66"/>
      <c r="S215" s="149">
        <f t="shared" si="107"/>
        <v>5.1020408163265302E-3</v>
      </c>
      <c r="T215" s="154"/>
      <c r="U215" s="50"/>
    </row>
    <row r="216" spans="2:23" ht="14" customHeight="1" thickTop="1" thickBot="1" x14ac:dyDescent="0.2">
      <c r="B216" s="28">
        <v>5</v>
      </c>
      <c r="C216" s="17" t="str">
        <f t="shared" si="106"/>
        <v>17 h à 19 h</v>
      </c>
      <c r="D216" s="41">
        <v>1</v>
      </c>
      <c r="E216" s="41">
        <v>1</v>
      </c>
      <c r="F216" s="41">
        <v>1</v>
      </c>
      <c r="G216" s="41">
        <v>1</v>
      </c>
      <c r="H216" s="41">
        <v>1</v>
      </c>
      <c r="I216" s="41">
        <v>1</v>
      </c>
      <c r="J216" s="41">
        <v>1</v>
      </c>
      <c r="K216" s="41">
        <v>1</v>
      </c>
      <c r="L216" s="41">
        <v>1</v>
      </c>
      <c r="M216" s="41">
        <v>1</v>
      </c>
      <c r="N216" s="41">
        <v>1</v>
      </c>
      <c r="O216" s="41">
        <v>1</v>
      </c>
      <c r="P216" s="41">
        <v>1</v>
      </c>
      <c r="Q216" s="144">
        <f t="shared" si="108"/>
        <v>13</v>
      </c>
      <c r="R216" s="66"/>
      <c r="S216" s="149">
        <f t="shared" si="107"/>
        <v>5.1020408163265302E-3</v>
      </c>
      <c r="T216" s="154"/>
      <c r="U216" s="50"/>
    </row>
    <row r="217" spans="2:23" ht="14" customHeight="1" thickTop="1" thickBot="1" x14ac:dyDescent="0.2">
      <c r="B217" s="28">
        <v>6</v>
      </c>
      <c r="C217" s="17" t="str">
        <f t="shared" si="106"/>
        <v>19 h à 23 h</v>
      </c>
      <c r="D217" s="41">
        <v>1</v>
      </c>
      <c r="E217" s="41">
        <v>1</v>
      </c>
      <c r="F217" s="41">
        <v>1</v>
      </c>
      <c r="G217" s="41">
        <v>1</v>
      </c>
      <c r="H217" s="41">
        <v>1</v>
      </c>
      <c r="I217" s="41">
        <v>1</v>
      </c>
      <c r="J217" s="41">
        <v>1</v>
      </c>
      <c r="K217" s="41">
        <v>1</v>
      </c>
      <c r="L217" s="41">
        <v>1</v>
      </c>
      <c r="M217" s="41">
        <v>1</v>
      </c>
      <c r="N217" s="41">
        <v>1</v>
      </c>
      <c r="O217" s="41">
        <v>1</v>
      </c>
      <c r="P217" s="41">
        <v>1</v>
      </c>
      <c r="Q217" s="144">
        <f t="shared" si="108"/>
        <v>13</v>
      </c>
      <c r="R217" s="66"/>
      <c r="S217" s="149">
        <f t="shared" si="107"/>
        <v>5.1020408163265302E-3</v>
      </c>
      <c r="T217" s="154"/>
      <c r="U217" s="50"/>
    </row>
    <row r="218" spans="2:23" ht="14" customHeight="1" thickTop="1" thickBot="1" x14ac:dyDescent="0.2">
      <c r="B218" s="28">
        <v>7</v>
      </c>
      <c r="C218" s="17" t="str">
        <f t="shared" si="106"/>
        <v>23 h à 6 h</v>
      </c>
      <c r="D218" s="18">
        <v>1</v>
      </c>
      <c r="E218" s="18">
        <v>1</v>
      </c>
      <c r="F218" s="18">
        <v>1</v>
      </c>
      <c r="G218" s="18">
        <v>1</v>
      </c>
      <c r="H218" s="18">
        <v>1</v>
      </c>
      <c r="I218" s="18">
        <v>1</v>
      </c>
      <c r="J218" s="18">
        <v>1</v>
      </c>
      <c r="K218" s="18">
        <v>1</v>
      </c>
      <c r="L218" s="18">
        <v>1</v>
      </c>
      <c r="M218" s="18">
        <v>1</v>
      </c>
      <c r="N218" s="18">
        <v>1</v>
      </c>
      <c r="O218" s="18">
        <v>1</v>
      </c>
      <c r="P218" s="18">
        <v>1</v>
      </c>
      <c r="Q218" s="144">
        <f t="shared" si="108"/>
        <v>13</v>
      </c>
      <c r="R218" s="66"/>
      <c r="S218" s="149">
        <f t="shared" si="107"/>
        <v>5.1020408163265302E-3</v>
      </c>
      <c r="T218" s="154"/>
      <c r="U218" s="50"/>
    </row>
    <row r="219" spans="2:23" ht="14" customHeight="1" thickTop="1" thickBot="1" x14ac:dyDescent="0.2">
      <c r="B219" s="29"/>
      <c r="C219" s="30" t="str">
        <f t="shared" ref="C219" si="109">+C210</f>
        <v>Total</v>
      </c>
      <c r="D219" s="31">
        <f t="shared" ref="D219:L219" si="110">+D212+D213+D214+D215+D216+D217+D218</f>
        <v>7</v>
      </c>
      <c r="E219" s="31">
        <f t="shared" si="110"/>
        <v>7</v>
      </c>
      <c r="F219" s="31">
        <f t="shared" si="110"/>
        <v>7</v>
      </c>
      <c r="G219" s="31">
        <f t="shared" si="110"/>
        <v>7</v>
      </c>
      <c r="H219" s="31">
        <f t="shared" si="110"/>
        <v>7</v>
      </c>
      <c r="I219" s="31">
        <f t="shared" si="110"/>
        <v>7</v>
      </c>
      <c r="J219" s="31">
        <f t="shared" si="110"/>
        <v>7</v>
      </c>
      <c r="K219" s="31">
        <f t="shared" si="110"/>
        <v>7</v>
      </c>
      <c r="L219" s="31">
        <f t="shared" si="110"/>
        <v>7</v>
      </c>
      <c r="M219" s="31">
        <f>+M212+M213+M214+M215+M216+M217+M218</f>
        <v>7</v>
      </c>
      <c r="N219" s="31">
        <f>+N212+N213+N214+N215+N216+N217+N218</f>
        <v>7</v>
      </c>
      <c r="O219" s="31">
        <f>+O212+O213+O214+O215+O216+O217+O218</f>
        <v>7</v>
      </c>
      <c r="P219" s="31">
        <f>+P212+P213+P214+P215+P216+P217+P218</f>
        <v>7</v>
      </c>
      <c r="Q219" s="130">
        <f>+SUM(D219:P219)</f>
        <v>91</v>
      </c>
      <c r="R219" s="68"/>
      <c r="S219" s="151" t="s">
        <v>1</v>
      </c>
      <c r="T219" s="152">
        <f t="shared" ref="T219:T264" si="111">SUM(S212:S218)</f>
        <v>3.5714285714285712E-2</v>
      </c>
      <c r="U219" s="52"/>
    </row>
    <row r="220" spans="2:23" ht="14" customHeight="1" thickTop="1" thickBot="1" x14ac:dyDescent="0.2">
      <c r="B220" s="33" t="s">
        <v>1</v>
      </c>
      <c r="C220" s="34" t="str">
        <f>C156</f>
        <v>Mercredi</v>
      </c>
      <c r="D220" s="25" t="s">
        <v>1</v>
      </c>
      <c r="E220" s="25" t="s">
        <v>1</v>
      </c>
      <c r="F220" s="25" t="s">
        <v>1</v>
      </c>
      <c r="G220" s="25" t="s">
        <v>1</v>
      </c>
      <c r="H220" s="25" t="s">
        <v>1</v>
      </c>
      <c r="I220" s="25" t="s">
        <v>1</v>
      </c>
      <c r="J220" s="25" t="s">
        <v>1</v>
      </c>
      <c r="K220" s="25" t="s">
        <v>1</v>
      </c>
      <c r="L220" s="25" t="s">
        <v>1</v>
      </c>
      <c r="M220" s="25" t="s">
        <v>1</v>
      </c>
      <c r="N220" s="25" t="s">
        <v>1</v>
      </c>
      <c r="O220" s="25" t="s">
        <v>1</v>
      </c>
      <c r="P220" s="134" t="s">
        <v>1</v>
      </c>
      <c r="Q220" s="135"/>
      <c r="R220" s="57"/>
      <c r="S220" s="23" t="s">
        <v>1</v>
      </c>
      <c r="T220" s="26" t="s">
        <v>1</v>
      </c>
      <c r="U220" s="57" t="s">
        <v>1</v>
      </c>
      <c r="V220" s="57" t="s">
        <v>1</v>
      </c>
      <c r="W220" s="58"/>
    </row>
    <row r="221" spans="2:23" ht="14" customHeight="1" thickTop="1" thickBot="1" x14ac:dyDescent="0.2">
      <c r="B221" s="27">
        <v>1</v>
      </c>
      <c r="C221" s="14" t="str">
        <f t="shared" ref="C221:C227" si="112">C212</f>
        <v>6 h à 9 h 30</v>
      </c>
      <c r="D221" s="15">
        <v>1</v>
      </c>
      <c r="E221" s="15">
        <v>1</v>
      </c>
      <c r="F221" s="15">
        <v>1</v>
      </c>
      <c r="G221" s="15">
        <v>1</v>
      </c>
      <c r="H221" s="15">
        <v>1</v>
      </c>
      <c r="I221" s="15">
        <v>1</v>
      </c>
      <c r="J221" s="15">
        <v>1</v>
      </c>
      <c r="K221" s="15">
        <v>1</v>
      </c>
      <c r="L221" s="15">
        <v>1</v>
      </c>
      <c r="M221" s="15">
        <v>1</v>
      </c>
      <c r="N221" s="15">
        <v>1</v>
      </c>
      <c r="O221" s="15">
        <v>1</v>
      </c>
      <c r="P221" s="15">
        <v>1</v>
      </c>
      <c r="Q221" s="143">
        <f>+SUM(D221:P221)</f>
        <v>13</v>
      </c>
      <c r="R221" s="66"/>
      <c r="S221" s="147">
        <f t="shared" ref="S221:S227" si="113">SUM(D221:P221)/$Q$267</f>
        <v>5.1020408163265302E-3</v>
      </c>
      <c r="T221" s="153"/>
      <c r="U221" s="50"/>
    </row>
    <row r="222" spans="2:23" ht="14" customHeight="1" thickTop="1" thickBot="1" x14ac:dyDescent="0.2">
      <c r="B222" s="28">
        <v>2</v>
      </c>
      <c r="C222" s="17" t="str">
        <f t="shared" si="112"/>
        <v>9 h 30 à 11 h 30</v>
      </c>
      <c r="D222" s="18">
        <v>1</v>
      </c>
      <c r="E222" s="18">
        <v>1</v>
      </c>
      <c r="F222" s="18">
        <v>1</v>
      </c>
      <c r="G222" s="18">
        <v>1</v>
      </c>
      <c r="H222" s="18">
        <v>1</v>
      </c>
      <c r="I222" s="18">
        <v>1</v>
      </c>
      <c r="J222" s="18">
        <v>1</v>
      </c>
      <c r="K222" s="18">
        <v>1</v>
      </c>
      <c r="L222" s="18">
        <v>1</v>
      </c>
      <c r="M222" s="18">
        <v>1</v>
      </c>
      <c r="N222" s="18">
        <v>1</v>
      </c>
      <c r="O222" s="18">
        <v>1</v>
      </c>
      <c r="P222" s="18">
        <v>1</v>
      </c>
      <c r="Q222" s="144">
        <f>+SUM(D222:P222)</f>
        <v>13</v>
      </c>
      <c r="R222" s="66"/>
      <c r="S222" s="149">
        <f t="shared" si="113"/>
        <v>5.1020408163265302E-3</v>
      </c>
      <c r="T222" s="154"/>
      <c r="U222" s="50"/>
    </row>
    <row r="223" spans="2:23" ht="14" customHeight="1" thickTop="1" thickBot="1" x14ac:dyDescent="0.2">
      <c r="B223" s="28">
        <v>3</v>
      </c>
      <c r="C223" s="17" t="str">
        <f t="shared" si="112"/>
        <v>11 h 30 à 14 h 30</v>
      </c>
      <c r="D223" s="41">
        <v>1</v>
      </c>
      <c r="E223" s="41">
        <v>1</v>
      </c>
      <c r="F223" s="41">
        <v>1</v>
      </c>
      <c r="G223" s="41">
        <v>1</v>
      </c>
      <c r="H223" s="41">
        <v>1</v>
      </c>
      <c r="I223" s="41">
        <v>1</v>
      </c>
      <c r="J223" s="41">
        <v>1</v>
      </c>
      <c r="K223" s="41">
        <v>1</v>
      </c>
      <c r="L223" s="41">
        <v>1</v>
      </c>
      <c r="M223" s="41">
        <v>1</v>
      </c>
      <c r="N223" s="41">
        <v>1</v>
      </c>
      <c r="O223" s="41">
        <v>1</v>
      </c>
      <c r="P223" s="41">
        <v>1</v>
      </c>
      <c r="Q223" s="144">
        <f t="shared" ref="Q223:Q227" si="114">+SUM(D223:P223)</f>
        <v>13</v>
      </c>
      <c r="R223" s="66"/>
      <c r="S223" s="149">
        <f t="shared" si="113"/>
        <v>5.1020408163265302E-3</v>
      </c>
      <c r="T223" s="154"/>
      <c r="U223" s="50"/>
    </row>
    <row r="224" spans="2:23" ht="14" customHeight="1" thickTop="1" thickBot="1" x14ac:dyDescent="0.2">
      <c r="B224" s="28">
        <v>4</v>
      </c>
      <c r="C224" s="17" t="str">
        <f t="shared" si="112"/>
        <v>14 h 30 à 17 h</v>
      </c>
      <c r="D224" s="41">
        <v>1</v>
      </c>
      <c r="E224" s="41">
        <v>1</v>
      </c>
      <c r="F224" s="41">
        <v>1</v>
      </c>
      <c r="G224" s="41">
        <v>1</v>
      </c>
      <c r="H224" s="41">
        <v>1</v>
      </c>
      <c r="I224" s="41">
        <v>1</v>
      </c>
      <c r="J224" s="41">
        <v>1</v>
      </c>
      <c r="K224" s="41">
        <v>1</v>
      </c>
      <c r="L224" s="41">
        <v>1</v>
      </c>
      <c r="M224" s="41">
        <v>1</v>
      </c>
      <c r="N224" s="41">
        <v>1</v>
      </c>
      <c r="O224" s="41">
        <v>1</v>
      </c>
      <c r="P224" s="41">
        <v>1</v>
      </c>
      <c r="Q224" s="144">
        <f t="shared" si="114"/>
        <v>13</v>
      </c>
      <c r="R224" s="66"/>
      <c r="S224" s="149">
        <f t="shared" si="113"/>
        <v>5.1020408163265302E-3</v>
      </c>
      <c r="T224" s="154"/>
      <c r="U224" s="50"/>
    </row>
    <row r="225" spans="2:23" ht="14" customHeight="1" thickTop="1" thickBot="1" x14ac:dyDescent="0.2">
      <c r="B225" s="28">
        <v>5</v>
      </c>
      <c r="C225" s="17" t="str">
        <f t="shared" si="112"/>
        <v>17 h à 19 h</v>
      </c>
      <c r="D225" s="41">
        <v>1</v>
      </c>
      <c r="E225" s="41">
        <v>1</v>
      </c>
      <c r="F225" s="41">
        <v>1</v>
      </c>
      <c r="G225" s="41">
        <v>1</v>
      </c>
      <c r="H225" s="41">
        <v>1</v>
      </c>
      <c r="I225" s="41">
        <v>1</v>
      </c>
      <c r="J225" s="41">
        <v>1</v>
      </c>
      <c r="K225" s="41">
        <v>1</v>
      </c>
      <c r="L225" s="41">
        <v>1</v>
      </c>
      <c r="M225" s="41">
        <v>1</v>
      </c>
      <c r="N225" s="41">
        <v>1</v>
      </c>
      <c r="O225" s="41">
        <v>1</v>
      </c>
      <c r="P225" s="41">
        <v>1</v>
      </c>
      <c r="Q225" s="144">
        <f t="shared" si="114"/>
        <v>13</v>
      </c>
      <c r="R225" s="66"/>
      <c r="S225" s="149">
        <f t="shared" si="113"/>
        <v>5.1020408163265302E-3</v>
      </c>
      <c r="T225" s="154"/>
      <c r="U225" s="50"/>
    </row>
    <row r="226" spans="2:23" ht="14" customHeight="1" thickTop="1" thickBot="1" x14ac:dyDescent="0.2">
      <c r="B226" s="28">
        <v>6</v>
      </c>
      <c r="C226" s="17" t="str">
        <f t="shared" si="112"/>
        <v>19 h à 23 h</v>
      </c>
      <c r="D226" s="41">
        <v>1</v>
      </c>
      <c r="E226" s="41">
        <v>1</v>
      </c>
      <c r="F226" s="41">
        <v>1</v>
      </c>
      <c r="G226" s="41">
        <v>1</v>
      </c>
      <c r="H226" s="41">
        <v>1</v>
      </c>
      <c r="I226" s="41">
        <v>1</v>
      </c>
      <c r="J226" s="41">
        <v>1</v>
      </c>
      <c r="K226" s="41">
        <v>1</v>
      </c>
      <c r="L226" s="41">
        <v>1</v>
      </c>
      <c r="M226" s="41">
        <v>1</v>
      </c>
      <c r="N226" s="41">
        <v>1</v>
      </c>
      <c r="O226" s="41">
        <v>1</v>
      </c>
      <c r="P226" s="41">
        <v>1</v>
      </c>
      <c r="Q226" s="144">
        <f t="shared" si="114"/>
        <v>13</v>
      </c>
      <c r="R226" s="66"/>
      <c r="S226" s="149">
        <f t="shared" si="113"/>
        <v>5.1020408163265302E-3</v>
      </c>
      <c r="T226" s="154"/>
      <c r="U226" s="50"/>
    </row>
    <row r="227" spans="2:23" ht="14" customHeight="1" thickTop="1" thickBot="1" x14ac:dyDescent="0.2">
      <c r="B227" s="28">
        <v>7</v>
      </c>
      <c r="C227" s="17" t="str">
        <f t="shared" si="112"/>
        <v>23 h à 6 h</v>
      </c>
      <c r="D227" s="18">
        <v>1</v>
      </c>
      <c r="E227" s="18">
        <v>1</v>
      </c>
      <c r="F227" s="18">
        <v>1</v>
      </c>
      <c r="G227" s="18">
        <v>1</v>
      </c>
      <c r="H227" s="18">
        <v>1</v>
      </c>
      <c r="I227" s="18">
        <v>1</v>
      </c>
      <c r="J227" s="18">
        <v>1</v>
      </c>
      <c r="K227" s="18">
        <v>1</v>
      </c>
      <c r="L227" s="18">
        <v>1</v>
      </c>
      <c r="M227" s="18">
        <v>1</v>
      </c>
      <c r="N227" s="18">
        <v>1</v>
      </c>
      <c r="O227" s="18">
        <v>1</v>
      </c>
      <c r="P227" s="18">
        <v>1</v>
      </c>
      <c r="Q227" s="144">
        <f t="shared" si="114"/>
        <v>13</v>
      </c>
      <c r="R227" s="66"/>
      <c r="S227" s="149">
        <f t="shared" si="113"/>
        <v>5.1020408163265302E-3</v>
      </c>
      <c r="T227" s="154"/>
      <c r="U227" s="50"/>
    </row>
    <row r="228" spans="2:23" ht="14" customHeight="1" thickTop="1" thickBot="1" x14ac:dyDescent="0.2">
      <c r="B228" s="29"/>
      <c r="C228" s="36" t="str">
        <f t="shared" ref="C228" si="115">+C210</f>
        <v>Total</v>
      </c>
      <c r="D228" s="31">
        <f t="shared" ref="D228:L228" si="116">+D221+D222+D223+D224+D225+D226+D227</f>
        <v>7</v>
      </c>
      <c r="E228" s="31">
        <f t="shared" si="116"/>
        <v>7</v>
      </c>
      <c r="F228" s="31">
        <f t="shared" si="116"/>
        <v>7</v>
      </c>
      <c r="G228" s="31">
        <f t="shared" si="116"/>
        <v>7</v>
      </c>
      <c r="H228" s="31">
        <f t="shared" si="116"/>
        <v>7</v>
      </c>
      <c r="I228" s="31">
        <f t="shared" si="116"/>
        <v>7</v>
      </c>
      <c r="J228" s="31">
        <f t="shared" si="116"/>
        <v>7</v>
      </c>
      <c r="K228" s="31">
        <f t="shared" si="116"/>
        <v>7</v>
      </c>
      <c r="L228" s="31">
        <f t="shared" si="116"/>
        <v>7</v>
      </c>
      <c r="M228" s="31">
        <f>+M221+M222+M223+M224+M225+M226+M227</f>
        <v>7</v>
      </c>
      <c r="N228" s="31">
        <f>+N221+N222+N223+N224+N225+N226+N227</f>
        <v>7</v>
      </c>
      <c r="O228" s="31">
        <f>+O221+O222+O223+O224+O225+O226+O227</f>
        <v>7</v>
      </c>
      <c r="P228" s="31">
        <f>+P221+P222+P223+P224+P225+P226+P227</f>
        <v>7</v>
      </c>
      <c r="Q228" s="130">
        <f>+SUM(D228:P228)</f>
        <v>91</v>
      </c>
      <c r="R228" s="68"/>
      <c r="S228" s="151" t="s">
        <v>1</v>
      </c>
      <c r="T228" s="152">
        <f t="shared" si="111"/>
        <v>3.5714285714285712E-2</v>
      </c>
      <c r="U228" s="52"/>
    </row>
    <row r="229" spans="2:23" ht="14" customHeight="1" thickTop="1" thickBot="1" x14ac:dyDescent="0.2">
      <c r="B229" s="33" t="s">
        <v>1</v>
      </c>
      <c r="C229" s="37" t="str">
        <f>C165</f>
        <v>Jeudi</v>
      </c>
      <c r="D229" s="25" t="s">
        <v>1</v>
      </c>
      <c r="E229" s="25" t="s">
        <v>1</v>
      </c>
      <c r="F229" s="25" t="s">
        <v>1</v>
      </c>
      <c r="G229" s="25" t="s">
        <v>1</v>
      </c>
      <c r="H229" s="25" t="s">
        <v>1</v>
      </c>
      <c r="I229" s="25" t="s">
        <v>1</v>
      </c>
      <c r="J229" s="25" t="s">
        <v>1</v>
      </c>
      <c r="K229" s="25" t="s">
        <v>1</v>
      </c>
      <c r="L229" s="25" t="s">
        <v>1</v>
      </c>
      <c r="M229" s="25" t="s">
        <v>1</v>
      </c>
      <c r="N229" s="25" t="s">
        <v>1</v>
      </c>
      <c r="O229" s="25" t="s">
        <v>1</v>
      </c>
      <c r="P229" s="134" t="s">
        <v>1</v>
      </c>
      <c r="Q229" s="135"/>
      <c r="R229" s="57"/>
      <c r="S229" s="23" t="s">
        <v>1</v>
      </c>
      <c r="T229" s="26" t="s">
        <v>1</v>
      </c>
      <c r="U229" s="57"/>
    </row>
    <row r="230" spans="2:23" ht="14" customHeight="1" thickTop="1" thickBot="1" x14ac:dyDescent="0.2">
      <c r="B230" s="27">
        <v>1</v>
      </c>
      <c r="C230" s="14" t="str">
        <f t="shared" ref="C230:C236" si="117">C221</f>
        <v>6 h à 9 h 30</v>
      </c>
      <c r="D230" s="15">
        <v>1</v>
      </c>
      <c r="E230" s="15">
        <v>1</v>
      </c>
      <c r="F230" s="15">
        <v>1</v>
      </c>
      <c r="G230" s="15">
        <v>1</v>
      </c>
      <c r="H230" s="15">
        <v>1</v>
      </c>
      <c r="I230" s="15">
        <v>1</v>
      </c>
      <c r="J230" s="15">
        <v>1</v>
      </c>
      <c r="K230" s="15">
        <v>1</v>
      </c>
      <c r="L230" s="15">
        <v>1</v>
      </c>
      <c r="M230" s="15">
        <v>1</v>
      </c>
      <c r="N230" s="15">
        <v>1</v>
      </c>
      <c r="O230" s="15">
        <v>1</v>
      </c>
      <c r="P230" s="15">
        <v>1</v>
      </c>
      <c r="Q230" s="143">
        <f>+SUM(D230:P230)</f>
        <v>13</v>
      </c>
      <c r="R230" s="66"/>
      <c r="S230" s="147">
        <f t="shared" ref="S230:S236" si="118">SUM(D230:P230)/$Q$267</f>
        <v>5.1020408163265302E-3</v>
      </c>
      <c r="T230" s="153"/>
      <c r="U230" s="50"/>
    </row>
    <row r="231" spans="2:23" ht="14" customHeight="1" thickTop="1" thickBot="1" x14ac:dyDescent="0.2">
      <c r="B231" s="28">
        <v>2</v>
      </c>
      <c r="C231" s="17" t="str">
        <f t="shared" si="117"/>
        <v>9 h 30 à 11 h 30</v>
      </c>
      <c r="D231" s="18">
        <v>1</v>
      </c>
      <c r="E231" s="18">
        <v>1</v>
      </c>
      <c r="F231" s="18">
        <v>1</v>
      </c>
      <c r="G231" s="18">
        <v>1</v>
      </c>
      <c r="H231" s="18">
        <v>1</v>
      </c>
      <c r="I231" s="18">
        <v>1</v>
      </c>
      <c r="J231" s="18">
        <v>1</v>
      </c>
      <c r="K231" s="18">
        <v>1</v>
      </c>
      <c r="L231" s="18">
        <v>1</v>
      </c>
      <c r="M231" s="18">
        <v>1</v>
      </c>
      <c r="N231" s="18">
        <v>1</v>
      </c>
      <c r="O231" s="18">
        <v>1</v>
      </c>
      <c r="P231" s="18">
        <v>1</v>
      </c>
      <c r="Q231" s="144">
        <f>+SUM(D231:P231)</f>
        <v>13</v>
      </c>
      <c r="R231" s="66"/>
      <c r="S231" s="149">
        <f t="shared" si="118"/>
        <v>5.1020408163265302E-3</v>
      </c>
      <c r="T231" s="154"/>
      <c r="U231" s="50"/>
    </row>
    <row r="232" spans="2:23" ht="14" customHeight="1" thickTop="1" thickBot="1" x14ac:dyDescent="0.2">
      <c r="B232" s="28">
        <v>3</v>
      </c>
      <c r="C232" s="17" t="str">
        <f t="shared" si="117"/>
        <v>11 h 30 à 14 h 30</v>
      </c>
      <c r="D232" s="41">
        <v>1</v>
      </c>
      <c r="E232" s="41">
        <v>1</v>
      </c>
      <c r="F232" s="41">
        <v>1</v>
      </c>
      <c r="G232" s="41">
        <v>1</v>
      </c>
      <c r="H232" s="41">
        <v>1</v>
      </c>
      <c r="I232" s="41">
        <v>1</v>
      </c>
      <c r="J232" s="41">
        <v>1</v>
      </c>
      <c r="K232" s="41">
        <v>1</v>
      </c>
      <c r="L232" s="41">
        <v>1</v>
      </c>
      <c r="M232" s="41">
        <v>1</v>
      </c>
      <c r="N232" s="41">
        <v>1</v>
      </c>
      <c r="O232" s="41">
        <v>1</v>
      </c>
      <c r="P232" s="41">
        <v>1</v>
      </c>
      <c r="Q232" s="144">
        <f t="shared" ref="Q232:Q236" si="119">+SUM(D232:P232)</f>
        <v>13</v>
      </c>
      <c r="R232" s="66"/>
      <c r="S232" s="149">
        <f t="shared" si="118"/>
        <v>5.1020408163265302E-3</v>
      </c>
      <c r="T232" s="154"/>
      <c r="U232" s="50"/>
    </row>
    <row r="233" spans="2:23" ht="14" customHeight="1" thickTop="1" thickBot="1" x14ac:dyDescent="0.2">
      <c r="B233" s="28">
        <v>4</v>
      </c>
      <c r="C233" s="17" t="str">
        <f t="shared" si="117"/>
        <v>14 h 30 à 17 h</v>
      </c>
      <c r="D233" s="41">
        <v>1</v>
      </c>
      <c r="E233" s="41">
        <v>1</v>
      </c>
      <c r="F233" s="41">
        <v>1</v>
      </c>
      <c r="G233" s="41">
        <v>1</v>
      </c>
      <c r="H233" s="41">
        <v>1</v>
      </c>
      <c r="I233" s="41">
        <v>1</v>
      </c>
      <c r="J233" s="41">
        <v>1</v>
      </c>
      <c r="K233" s="41">
        <v>1</v>
      </c>
      <c r="L233" s="41">
        <v>1</v>
      </c>
      <c r="M233" s="41">
        <v>1</v>
      </c>
      <c r="N233" s="41">
        <v>1</v>
      </c>
      <c r="O233" s="41">
        <v>1</v>
      </c>
      <c r="P233" s="41">
        <v>1</v>
      </c>
      <c r="Q233" s="144">
        <f t="shared" si="119"/>
        <v>13</v>
      </c>
      <c r="R233" s="66"/>
      <c r="S233" s="149">
        <f t="shared" si="118"/>
        <v>5.1020408163265302E-3</v>
      </c>
      <c r="T233" s="154"/>
      <c r="U233" s="50"/>
    </row>
    <row r="234" spans="2:23" ht="14" customHeight="1" thickTop="1" thickBot="1" x14ac:dyDescent="0.2">
      <c r="B234" s="28">
        <v>5</v>
      </c>
      <c r="C234" s="17" t="str">
        <f t="shared" si="117"/>
        <v>17 h à 19 h</v>
      </c>
      <c r="D234" s="41">
        <v>1</v>
      </c>
      <c r="E234" s="41">
        <v>1</v>
      </c>
      <c r="F234" s="41">
        <v>1</v>
      </c>
      <c r="G234" s="41">
        <v>1</v>
      </c>
      <c r="H234" s="41">
        <v>1</v>
      </c>
      <c r="I234" s="41">
        <v>1</v>
      </c>
      <c r="J234" s="41">
        <v>1</v>
      </c>
      <c r="K234" s="41">
        <v>1</v>
      </c>
      <c r="L234" s="41">
        <v>1</v>
      </c>
      <c r="M234" s="41">
        <v>1</v>
      </c>
      <c r="N234" s="41">
        <v>1</v>
      </c>
      <c r="O234" s="41">
        <v>1</v>
      </c>
      <c r="P234" s="41">
        <v>1</v>
      </c>
      <c r="Q234" s="144">
        <f t="shared" si="119"/>
        <v>13</v>
      </c>
      <c r="R234" s="66"/>
      <c r="S234" s="149">
        <f t="shared" si="118"/>
        <v>5.1020408163265302E-3</v>
      </c>
      <c r="T234" s="154"/>
      <c r="U234" s="50"/>
    </row>
    <row r="235" spans="2:23" ht="14" customHeight="1" thickTop="1" thickBot="1" x14ac:dyDescent="0.2">
      <c r="B235" s="28">
        <v>6</v>
      </c>
      <c r="C235" s="17" t="str">
        <f t="shared" si="117"/>
        <v>19 h à 23 h</v>
      </c>
      <c r="D235" s="41">
        <v>1</v>
      </c>
      <c r="E235" s="41">
        <v>1</v>
      </c>
      <c r="F235" s="41">
        <v>1</v>
      </c>
      <c r="G235" s="41">
        <v>1</v>
      </c>
      <c r="H235" s="41">
        <v>1</v>
      </c>
      <c r="I235" s="41">
        <v>1</v>
      </c>
      <c r="J235" s="41">
        <v>1</v>
      </c>
      <c r="K235" s="41">
        <v>1</v>
      </c>
      <c r="L235" s="41">
        <v>1</v>
      </c>
      <c r="M235" s="41">
        <v>1</v>
      </c>
      <c r="N235" s="41">
        <v>1</v>
      </c>
      <c r="O235" s="41">
        <v>1</v>
      </c>
      <c r="P235" s="41">
        <v>1</v>
      </c>
      <c r="Q235" s="144">
        <f t="shared" si="119"/>
        <v>13</v>
      </c>
      <c r="R235" s="66"/>
      <c r="S235" s="149">
        <f t="shared" si="118"/>
        <v>5.1020408163265302E-3</v>
      </c>
      <c r="T235" s="154"/>
      <c r="U235" s="50"/>
    </row>
    <row r="236" spans="2:23" ht="14" customHeight="1" thickTop="1" thickBot="1" x14ac:dyDescent="0.2">
      <c r="B236" s="28">
        <v>7</v>
      </c>
      <c r="C236" s="17" t="str">
        <f t="shared" si="117"/>
        <v>23 h à 6 h</v>
      </c>
      <c r="D236" s="18">
        <v>1</v>
      </c>
      <c r="E236" s="18">
        <v>1</v>
      </c>
      <c r="F236" s="18">
        <v>1</v>
      </c>
      <c r="G236" s="18">
        <v>1</v>
      </c>
      <c r="H236" s="18">
        <v>1</v>
      </c>
      <c r="I236" s="18">
        <v>1</v>
      </c>
      <c r="J236" s="18">
        <v>1</v>
      </c>
      <c r="K236" s="18">
        <v>1</v>
      </c>
      <c r="L236" s="18">
        <v>1</v>
      </c>
      <c r="M236" s="18">
        <v>1</v>
      </c>
      <c r="N236" s="18">
        <v>1</v>
      </c>
      <c r="O236" s="18">
        <v>1</v>
      </c>
      <c r="P236" s="18">
        <v>1</v>
      </c>
      <c r="Q236" s="144">
        <f t="shared" si="119"/>
        <v>13</v>
      </c>
      <c r="R236" s="66"/>
      <c r="S236" s="149">
        <f t="shared" si="118"/>
        <v>5.1020408163265302E-3</v>
      </c>
      <c r="T236" s="154"/>
      <c r="U236" s="50"/>
    </row>
    <row r="237" spans="2:23" ht="14" customHeight="1" thickTop="1" thickBot="1" x14ac:dyDescent="0.2">
      <c r="B237" s="29"/>
      <c r="C237" s="30" t="str">
        <f>+C228</f>
        <v>Total</v>
      </c>
      <c r="D237" s="31">
        <f t="shared" ref="D237:L237" si="120">+D230+D231+D232+D233+D234+D235+D236</f>
        <v>7</v>
      </c>
      <c r="E237" s="31">
        <f t="shared" si="120"/>
        <v>7</v>
      </c>
      <c r="F237" s="31">
        <f t="shared" si="120"/>
        <v>7</v>
      </c>
      <c r="G237" s="31">
        <f t="shared" si="120"/>
        <v>7</v>
      </c>
      <c r="H237" s="31">
        <f t="shared" si="120"/>
        <v>7</v>
      </c>
      <c r="I237" s="31">
        <f t="shared" si="120"/>
        <v>7</v>
      </c>
      <c r="J237" s="31">
        <f t="shared" si="120"/>
        <v>7</v>
      </c>
      <c r="K237" s="31">
        <f t="shared" si="120"/>
        <v>7</v>
      </c>
      <c r="L237" s="31">
        <f t="shared" si="120"/>
        <v>7</v>
      </c>
      <c r="M237" s="31">
        <f>+M230+M231+M232+M233+M234+M235+M236</f>
        <v>7</v>
      </c>
      <c r="N237" s="31">
        <f>+N230+N231+N232+N233+N234+N235+N236</f>
        <v>7</v>
      </c>
      <c r="O237" s="31">
        <f>+O230+O231+O232+O233+O234+O235+O236</f>
        <v>7</v>
      </c>
      <c r="P237" s="31">
        <f>+P230+P231+P232+P233+P234+P235+P236</f>
        <v>7</v>
      </c>
      <c r="Q237" s="130">
        <f>+SUM(D237:P237)</f>
        <v>91</v>
      </c>
      <c r="R237" s="68"/>
      <c r="S237" s="151" t="s">
        <v>1</v>
      </c>
      <c r="T237" s="152">
        <f t="shared" si="111"/>
        <v>3.5714285714285712E-2</v>
      </c>
      <c r="U237" s="52"/>
    </row>
    <row r="238" spans="2:23" ht="14" customHeight="1" thickTop="1" thickBot="1" x14ac:dyDescent="0.2">
      <c r="B238" s="33" t="s">
        <v>1</v>
      </c>
      <c r="C238" s="34" t="str">
        <f>+'[1]Calendrier 2021'!C34</f>
        <v>Vendredi</v>
      </c>
      <c r="D238" s="25" t="s">
        <v>1</v>
      </c>
      <c r="E238" s="25" t="s">
        <v>1</v>
      </c>
      <c r="F238" s="25" t="s">
        <v>1</v>
      </c>
      <c r="G238" s="25" t="s">
        <v>1</v>
      </c>
      <c r="H238" s="25" t="s">
        <v>1</v>
      </c>
      <c r="I238" s="25" t="s">
        <v>1</v>
      </c>
      <c r="J238" s="25" t="s">
        <v>1</v>
      </c>
      <c r="K238" s="25" t="s">
        <v>1</v>
      </c>
      <c r="L238" s="25" t="s">
        <v>1</v>
      </c>
      <c r="M238" s="25" t="s">
        <v>1</v>
      </c>
      <c r="N238" s="25" t="s">
        <v>1</v>
      </c>
      <c r="O238" s="25" t="s">
        <v>1</v>
      </c>
      <c r="P238" s="134" t="s">
        <v>1</v>
      </c>
      <c r="Q238" s="135"/>
      <c r="R238" s="57"/>
      <c r="S238" s="23" t="s">
        <v>1</v>
      </c>
      <c r="T238" s="26" t="s">
        <v>1</v>
      </c>
      <c r="U238" s="57"/>
      <c r="V238" s="57" t="s">
        <v>1</v>
      </c>
      <c r="W238" s="58"/>
    </row>
    <row r="239" spans="2:23" ht="14" customHeight="1" thickTop="1" thickBot="1" x14ac:dyDescent="0.2">
      <c r="B239" s="27">
        <v>1</v>
      </c>
      <c r="C239" s="14" t="str">
        <f t="shared" ref="C239:C245" si="121">C230</f>
        <v>6 h à 9 h 30</v>
      </c>
      <c r="D239" s="15">
        <v>1</v>
      </c>
      <c r="E239" s="15">
        <v>1</v>
      </c>
      <c r="F239" s="15">
        <v>1</v>
      </c>
      <c r="G239" s="15">
        <v>1</v>
      </c>
      <c r="H239" s="15">
        <v>1</v>
      </c>
      <c r="I239" s="15">
        <v>1</v>
      </c>
      <c r="J239" s="15">
        <v>1</v>
      </c>
      <c r="K239" s="15">
        <v>1</v>
      </c>
      <c r="L239" s="15">
        <v>1</v>
      </c>
      <c r="M239" s="15">
        <v>1</v>
      </c>
      <c r="N239" s="15">
        <v>1</v>
      </c>
      <c r="O239" s="15">
        <v>1</v>
      </c>
      <c r="P239" s="15">
        <v>1</v>
      </c>
      <c r="Q239" s="143">
        <f>+SUM(D239:P239)</f>
        <v>13</v>
      </c>
      <c r="R239" s="66"/>
      <c r="S239" s="147">
        <f t="shared" ref="S239:S245" si="122">SUM(D239:P239)/$Q$267</f>
        <v>5.1020408163265302E-3</v>
      </c>
      <c r="T239" s="153"/>
      <c r="U239" s="50"/>
    </row>
    <row r="240" spans="2:23" ht="14" customHeight="1" thickTop="1" thickBot="1" x14ac:dyDescent="0.2">
      <c r="B240" s="28">
        <v>2</v>
      </c>
      <c r="C240" s="17" t="str">
        <f t="shared" si="121"/>
        <v>9 h 30 à 11 h 30</v>
      </c>
      <c r="D240" s="18">
        <v>1</v>
      </c>
      <c r="E240" s="18">
        <v>1</v>
      </c>
      <c r="F240" s="18">
        <v>1</v>
      </c>
      <c r="G240" s="18">
        <v>1</v>
      </c>
      <c r="H240" s="18">
        <v>1</v>
      </c>
      <c r="I240" s="18">
        <v>1</v>
      </c>
      <c r="J240" s="18">
        <v>1</v>
      </c>
      <c r="K240" s="18">
        <v>1</v>
      </c>
      <c r="L240" s="18">
        <v>1</v>
      </c>
      <c r="M240" s="18">
        <v>1</v>
      </c>
      <c r="N240" s="18">
        <v>1</v>
      </c>
      <c r="O240" s="18">
        <v>1</v>
      </c>
      <c r="P240" s="18">
        <v>1</v>
      </c>
      <c r="Q240" s="144">
        <f>+SUM(D240:P240)</f>
        <v>13</v>
      </c>
      <c r="R240" s="66"/>
      <c r="S240" s="149">
        <f t="shared" si="122"/>
        <v>5.1020408163265302E-3</v>
      </c>
      <c r="T240" s="154"/>
      <c r="U240" s="50"/>
    </row>
    <row r="241" spans="2:23" ht="14" customHeight="1" thickTop="1" thickBot="1" x14ac:dyDescent="0.2">
      <c r="B241" s="28">
        <v>3</v>
      </c>
      <c r="C241" s="17" t="str">
        <f t="shared" si="121"/>
        <v>11 h 30 à 14 h 30</v>
      </c>
      <c r="D241" s="41">
        <v>1</v>
      </c>
      <c r="E241" s="41">
        <v>1</v>
      </c>
      <c r="F241" s="41">
        <v>1</v>
      </c>
      <c r="G241" s="41">
        <v>1</v>
      </c>
      <c r="H241" s="41">
        <v>1</v>
      </c>
      <c r="I241" s="41">
        <v>1</v>
      </c>
      <c r="J241" s="41">
        <v>1</v>
      </c>
      <c r="K241" s="41">
        <v>1</v>
      </c>
      <c r="L241" s="41">
        <v>1</v>
      </c>
      <c r="M241" s="41">
        <v>1</v>
      </c>
      <c r="N241" s="41">
        <v>1</v>
      </c>
      <c r="O241" s="41">
        <v>1</v>
      </c>
      <c r="P241" s="41">
        <v>1</v>
      </c>
      <c r="Q241" s="144">
        <f t="shared" ref="Q241:Q245" si="123">+SUM(D241:P241)</f>
        <v>13</v>
      </c>
      <c r="R241" s="66"/>
      <c r="S241" s="149">
        <f t="shared" si="122"/>
        <v>5.1020408163265302E-3</v>
      </c>
      <c r="T241" s="154"/>
      <c r="U241" s="50"/>
    </row>
    <row r="242" spans="2:23" ht="14" customHeight="1" thickTop="1" thickBot="1" x14ac:dyDescent="0.2">
      <c r="B242" s="28">
        <v>4</v>
      </c>
      <c r="C242" s="17" t="str">
        <f t="shared" si="121"/>
        <v>14 h 30 à 17 h</v>
      </c>
      <c r="D242" s="41">
        <v>1</v>
      </c>
      <c r="E242" s="41">
        <v>1</v>
      </c>
      <c r="F242" s="41">
        <v>1</v>
      </c>
      <c r="G242" s="41">
        <v>1</v>
      </c>
      <c r="H242" s="41">
        <v>1</v>
      </c>
      <c r="I242" s="41">
        <v>1</v>
      </c>
      <c r="J242" s="41">
        <v>1</v>
      </c>
      <c r="K242" s="41">
        <v>1</v>
      </c>
      <c r="L242" s="41">
        <v>1</v>
      </c>
      <c r="M242" s="41">
        <v>1</v>
      </c>
      <c r="N242" s="41">
        <v>1</v>
      </c>
      <c r="O242" s="41">
        <v>1</v>
      </c>
      <c r="P242" s="41">
        <v>1</v>
      </c>
      <c r="Q242" s="144">
        <f t="shared" si="123"/>
        <v>13</v>
      </c>
      <c r="R242" s="66"/>
      <c r="S242" s="149">
        <f t="shared" si="122"/>
        <v>5.1020408163265302E-3</v>
      </c>
      <c r="T242" s="154"/>
      <c r="U242" s="50"/>
    </row>
    <row r="243" spans="2:23" ht="14" customHeight="1" thickTop="1" thickBot="1" x14ac:dyDescent="0.2">
      <c r="B243" s="28">
        <v>5</v>
      </c>
      <c r="C243" s="17" t="str">
        <f t="shared" si="121"/>
        <v>17 h à 19 h</v>
      </c>
      <c r="D243" s="41">
        <v>1</v>
      </c>
      <c r="E243" s="41">
        <v>1</v>
      </c>
      <c r="F243" s="41">
        <v>1</v>
      </c>
      <c r="G243" s="41">
        <v>1</v>
      </c>
      <c r="H243" s="41">
        <v>1</v>
      </c>
      <c r="I243" s="41">
        <v>1</v>
      </c>
      <c r="J243" s="41">
        <v>1</v>
      </c>
      <c r="K243" s="41">
        <v>1</v>
      </c>
      <c r="L243" s="41">
        <v>1</v>
      </c>
      <c r="M243" s="41">
        <v>1</v>
      </c>
      <c r="N243" s="41">
        <v>1</v>
      </c>
      <c r="O243" s="41">
        <v>1</v>
      </c>
      <c r="P243" s="41">
        <v>1</v>
      </c>
      <c r="Q243" s="144">
        <f t="shared" si="123"/>
        <v>13</v>
      </c>
      <c r="R243" s="66"/>
      <c r="S243" s="149">
        <f t="shared" si="122"/>
        <v>5.1020408163265302E-3</v>
      </c>
      <c r="T243" s="154"/>
      <c r="U243" s="50"/>
    </row>
    <row r="244" spans="2:23" ht="14" customHeight="1" thickTop="1" thickBot="1" x14ac:dyDescent="0.2">
      <c r="B244" s="28">
        <v>6</v>
      </c>
      <c r="C244" s="17" t="str">
        <f t="shared" si="121"/>
        <v>19 h à 23 h</v>
      </c>
      <c r="D244" s="41">
        <v>1</v>
      </c>
      <c r="E244" s="41">
        <v>1</v>
      </c>
      <c r="F244" s="41">
        <v>1</v>
      </c>
      <c r="G244" s="41">
        <v>1</v>
      </c>
      <c r="H244" s="41">
        <v>1</v>
      </c>
      <c r="I244" s="41">
        <v>1</v>
      </c>
      <c r="J244" s="41">
        <v>1</v>
      </c>
      <c r="K244" s="41">
        <v>1</v>
      </c>
      <c r="L244" s="41">
        <v>1</v>
      </c>
      <c r="M244" s="41">
        <v>1</v>
      </c>
      <c r="N244" s="41">
        <v>1</v>
      </c>
      <c r="O244" s="41">
        <v>1</v>
      </c>
      <c r="P244" s="41">
        <v>1</v>
      </c>
      <c r="Q244" s="144">
        <f t="shared" si="123"/>
        <v>13</v>
      </c>
      <c r="R244" s="66"/>
      <c r="S244" s="149">
        <f t="shared" si="122"/>
        <v>5.1020408163265302E-3</v>
      </c>
      <c r="T244" s="154"/>
      <c r="U244" s="50"/>
    </row>
    <row r="245" spans="2:23" ht="14" customHeight="1" thickTop="1" thickBot="1" x14ac:dyDescent="0.2">
      <c r="B245" s="28">
        <v>7</v>
      </c>
      <c r="C245" s="17" t="str">
        <f t="shared" si="121"/>
        <v>23 h à 6 h</v>
      </c>
      <c r="D245" s="18">
        <v>1</v>
      </c>
      <c r="E245" s="18">
        <v>1</v>
      </c>
      <c r="F245" s="18">
        <v>1</v>
      </c>
      <c r="G245" s="18">
        <v>1</v>
      </c>
      <c r="H245" s="18">
        <v>1</v>
      </c>
      <c r="I245" s="18">
        <v>1</v>
      </c>
      <c r="J245" s="18">
        <v>1</v>
      </c>
      <c r="K245" s="18">
        <v>1</v>
      </c>
      <c r="L245" s="18">
        <v>1</v>
      </c>
      <c r="M245" s="18">
        <v>1</v>
      </c>
      <c r="N245" s="18">
        <v>1</v>
      </c>
      <c r="O245" s="18">
        <v>1</v>
      </c>
      <c r="P245" s="18">
        <v>1</v>
      </c>
      <c r="Q245" s="144">
        <f t="shared" si="123"/>
        <v>13</v>
      </c>
      <c r="R245" s="66"/>
      <c r="S245" s="149">
        <f t="shared" si="122"/>
        <v>5.1020408163265302E-3</v>
      </c>
      <c r="T245" s="154"/>
      <c r="U245" s="50"/>
    </row>
    <row r="246" spans="2:23" ht="14" customHeight="1" thickTop="1" thickBot="1" x14ac:dyDescent="0.2">
      <c r="B246" s="29"/>
      <c r="C246" s="36" t="str">
        <f t="shared" ref="C246" si="124">+C237</f>
        <v>Total</v>
      </c>
      <c r="D246" s="31">
        <f t="shared" ref="D246:L246" si="125">+D239+D240+D241+D242+D243+D244+D245</f>
        <v>7</v>
      </c>
      <c r="E246" s="31">
        <f t="shared" si="125"/>
        <v>7</v>
      </c>
      <c r="F246" s="31">
        <f t="shared" si="125"/>
        <v>7</v>
      </c>
      <c r="G246" s="31">
        <f t="shared" si="125"/>
        <v>7</v>
      </c>
      <c r="H246" s="31">
        <f t="shared" si="125"/>
        <v>7</v>
      </c>
      <c r="I246" s="31">
        <f t="shared" si="125"/>
        <v>7</v>
      </c>
      <c r="J246" s="31">
        <f t="shared" si="125"/>
        <v>7</v>
      </c>
      <c r="K246" s="31">
        <f t="shared" si="125"/>
        <v>7</v>
      </c>
      <c r="L246" s="31">
        <f t="shared" si="125"/>
        <v>7</v>
      </c>
      <c r="M246" s="31">
        <f>+M239+M240+M241+M242+M243+M244+M245</f>
        <v>7</v>
      </c>
      <c r="N246" s="31">
        <f>+N239+N240+N241+N242+N243+N244+N245</f>
        <v>7</v>
      </c>
      <c r="O246" s="31">
        <f>+O239+O240+O241+O242+O243+O244+O245</f>
        <v>7</v>
      </c>
      <c r="P246" s="31">
        <f>+P239+P240+P241+P242+P243+P244+P245</f>
        <v>7</v>
      </c>
      <c r="Q246" s="130">
        <f>+SUM(D246:P246)</f>
        <v>91</v>
      </c>
      <c r="R246" s="68"/>
      <c r="S246" s="151" t="s">
        <v>1</v>
      </c>
      <c r="T246" s="152">
        <f t="shared" si="111"/>
        <v>3.5714285714285712E-2</v>
      </c>
      <c r="U246" s="52"/>
      <c r="W246" s="57" t="s">
        <v>1</v>
      </c>
    </row>
    <row r="247" spans="2:23" ht="14" customHeight="1" thickTop="1" thickBot="1" x14ac:dyDescent="0.2">
      <c r="B247" s="33" t="s">
        <v>1</v>
      </c>
      <c r="C247" s="37" t="str">
        <f>C183</f>
        <v>Samedi</v>
      </c>
      <c r="D247" s="25" t="s">
        <v>1</v>
      </c>
      <c r="E247" s="25" t="s">
        <v>1</v>
      </c>
      <c r="F247" s="25" t="s">
        <v>1</v>
      </c>
      <c r="G247" s="25" t="s">
        <v>1</v>
      </c>
      <c r="H247" s="25" t="s">
        <v>1</v>
      </c>
      <c r="I247" s="25" t="s">
        <v>1</v>
      </c>
      <c r="J247" s="25" t="s">
        <v>1</v>
      </c>
      <c r="K247" s="25" t="s">
        <v>1</v>
      </c>
      <c r="L247" s="25" t="s">
        <v>1</v>
      </c>
      <c r="M247" s="25" t="s">
        <v>1</v>
      </c>
      <c r="N247" s="25" t="s">
        <v>1</v>
      </c>
      <c r="O247" s="25" t="s">
        <v>1</v>
      </c>
      <c r="P247" s="134" t="s">
        <v>1</v>
      </c>
      <c r="Q247" s="135"/>
      <c r="R247" s="57"/>
      <c r="S247" s="23" t="s">
        <v>1</v>
      </c>
      <c r="T247" s="26" t="s">
        <v>1</v>
      </c>
      <c r="U247" s="57" t="s">
        <v>1</v>
      </c>
      <c r="W247" s="57" t="s">
        <v>1</v>
      </c>
    </row>
    <row r="248" spans="2:23" ht="14" customHeight="1" thickTop="1" thickBot="1" x14ac:dyDescent="0.2">
      <c r="B248" s="27">
        <v>1</v>
      </c>
      <c r="C248" s="14" t="str">
        <f t="shared" ref="C248:C254" si="126">C239</f>
        <v>6 h à 9 h 30</v>
      </c>
      <c r="D248" s="15">
        <v>1</v>
      </c>
      <c r="E248" s="15">
        <v>1</v>
      </c>
      <c r="F248" s="15">
        <v>1</v>
      </c>
      <c r="G248" s="15">
        <v>1</v>
      </c>
      <c r="H248" s="15">
        <v>1</v>
      </c>
      <c r="I248" s="15">
        <v>1</v>
      </c>
      <c r="J248" s="15">
        <v>1</v>
      </c>
      <c r="K248" s="15">
        <v>1</v>
      </c>
      <c r="L248" s="15">
        <v>1</v>
      </c>
      <c r="M248" s="15">
        <v>1</v>
      </c>
      <c r="N248" s="15">
        <v>1</v>
      </c>
      <c r="O248" s="15">
        <v>1</v>
      </c>
      <c r="P248" s="15">
        <v>1</v>
      </c>
      <c r="Q248" s="143">
        <f>+SUM(D248:P248)</f>
        <v>13</v>
      </c>
      <c r="R248" s="66"/>
      <c r="S248" s="147">
        <f t="shared" ref="S248:S254" si="127">SUM(D248:P248)/$Q$267</f>
        <v>5.1020408163265302E-3</v>
      </c>
      <c r="T248" s="153"/>
      <c r="U248" s="50"/>
      <c r="W248" s="58"/>
    </row>
    <row r="249" spans="2:23" ht="14" customHeight="1" thickTop="1" thickBot="1" x14ac:dyDescent="0.2">
      <c r="B249" s="27">
        <v>2</v>
      </c>
      <c r="C249" s="17" t="str">
        <f t="shared" si="126"/>
        <v>9 h 30 à 11 h 30</v>
      </c>
      <c r="D249" s="18">
        <v>1</v>
      </c>
      <c r="E249" s="18">
        <v>1</v>
      </c>
      <c r="F249" s="18">
        <v>1</v>
      </c>
      <c r="G249" s="18">
        <v>1</v>
      </c>
      <c r="H249" s="18">
        <v>1</v>
      </c>
      <c r="I249" s="18">
        <v>1</v>
      </c>
      <c r="J249" s="18">
        <v>1</v>
      </c>
      <c r="K249" s="18">
        <v>1</v>
      </c>
      <c r="L249" s="18">
        <v>1</v>
      </c>
      <c r="M249" s="18">
        <v>1</v>
      </c>
      <c r="N249" s="18">
        <v>1</v>
      </c>
      <c r="O249" s="18">
        <v>1</v>
      </c>
      <c r="P249" s="18">
        <v>1</v>
      </c>
      <c r="Q249" s="144">
        <f>+SUM(D249:P249)</f>
        <v>13</v>
      </c>
      <c r="R249" s="66"/>
      <c r="S249" s="149">
        <f t="shared" si="127"/>
        <v>5.1020408163265302E-3</v>
      </c>
      <c r="T249" s="154"/>
      <c r="U249" s="50"/>
    </row>
    <row r="250" spans="2:23" ht="14" customHeight="1" thickTop="1" thickBot="1" x14ac:dyDescent="0.2">
      <c r="B250" s="27">
        <v>3</v>
      </c>
      <c r="C250" s="17" t="str">
        <f t="shared" si="126"/>
        <v>11 h 30 à 14 h 30</v>
      </c>
      <c r="D250" s="41">
        <v>1</v>
      </c>
      <c r="E250" s="41">
        <v>1</v>
      </c>
      <c r="F250" s="41">
        <v>1</v>
      </c>
      <c r="G250" s="41">
        <v>1</v>
      </c>
      <c r="H250" s="41">
        <v>1</v>
      </c>
      <c r="I250" s="41">
        <v>1</v>
      </c>
      <c r="J250" s="41">
        <v>1</v>
      </c>
      <c r="K250" s="41">
        <v>1</v>
      </c>
      <c r="L250" s="41">
        <v>1</v>
      </c>
      <c r="M250" s="41">
        <v>1</v>
      </c>
      <c r="N250" s="41">
        <v>1</v>
      </c>
      <c r="O250" s="41">
        <v>1</v>
      </c>
      <c r="P250" s="41">
        <v>1</v>
      </c>
      <c r="Q250" s="144">
        <f t="shared" ref="Q250:Q254" si="128">+SUM(D250:P250)</f>
        <v>13</v>
      </c>
      <c r="R250" s="66"/>
      <c r="S250" s="149">
        <f t="shared" si="127"/>
        <v>5.1020408163265302E-3</v>
      </c>
      <c r="T250" s="154"/>
      <c r="U250" s="50"/>
    </row>
    <row r="251" spans="2:23" ht="14" customHeight="1" thickTop="1" thickBot="1" x14ac:dyDescent="0.2">
      <c r="B251" s="27">
        <v>4</v>
      </c>
      <c r="C251" s="17" t="str">
        <f t="shared" si="126"/>
        <v>14 h 30 à 17 h</v>
      </c>
      <c r="D251" s="41">
        <v>1</v>
      </c>
      <c r="E251" s="41">
        <v>1</v>
      </c>
      <c r="F251" s="41">
        <v>1</v>
      </c>
      <c r="G251" s="41">
        <v>1</v>
      </c>
      <c r="H251" s="41">
        <v>1</v>
      </c>
      <c r="I251" s="41">
        <v>1</v>
      </c>
      <c r="J251" s="41">
        <v>1</v>
      </c>
      <c r="K251" s="41">
        <v>1</v>
      </c>
      <c r="L251" s="41">
        <v>1</v>
      </c>
      <c r="M251" s="41">
        <v>1</v>
      </c>
      <c r="N251" s="41">
        <v>1</v>
      </c>
      <c r="O251" s="41">
        <v>1</v>
      </c>
      <c r="P251" s="41">
        <v>1</v>
      </c>
      <c r="Q251" s="144">
        <f t="shared" si="128"/>
        <v>13</v>
      </c>
      <c r="R251" s="66"/>
      <c r="S251" s="149">
        <f t="shared" si="127"/>
        <v>5.1020408163265302E-3</v>
      </c>
      <c r="T251" s="154"/>
      <c r="U251" s="50"/>
    </row>
    <row r="252" spans="2:23" ht="14" customHeight="1" thickTop="1" thickBot="1" x14ac:dyDescent="0.2">
      <c r="B252" s="27">
        <v>5</v>
      </c>
      <c r="C252" s="17" t="str">
        <f t="shared" si="126"/>
        <v>17 h à 19 h</v>
      </c>
      <c r="D252" s="41">
        <v>1</v>
      </c>
      <c r="E252" s="41">
        <v>1</v>
      </c>
      <c r="F252" s="41">
        <v>1</v>
      </c>
      <c r="G252" s="41">
        <v>1</v>
      </c>
      <c r="H252" s="41">
        <v>1</v>
      </c>
      <c r="I252" s="41">
        <v>1</v>
      </c>
      <c r="J252" s="41">
        <v>1</v>
      </c>
      <c r="K252" s="41">
        <v>1</v>
      </c>
      <c r="L252" s="41">
        <v>1</v>
      </c>
      <c r="M252" s="41">
        <v>1</v>
      </c>
      <c r="N252" s="41">
        <v>1</v>
      </c>
      <c r="O252" s="41">
        <v>1</v>
      </c>
      <c r="P252" s="41">
        <v>1</v>
      </c>
      <c r="Q252" s="144">
        <f t="shared" si="128"/>
        <v>13</v>
      </c>
      <c r="R252" s="66"/>
      <c r="S252" s="149">
        <f t="shared" si="127"/>
        <v>5.1020408163265302E-3</v>
      </c>
      <c r="T252" s="154"/>
      <c r="U252" s="50"/>
    </row>
    <row r="253" spans="2:23" ht="14" customHeight="1" thickTop="1" thickBot="1" x14ac:dyDescent="0.2">
      <c r="B253" s="27">
        <v>6</v>
      </c>
      <c r="C253" s="17" t="str">
        <f t="shared" si="126"/>
        <v>19 h à 23 h</v>
      </c>
      <c r="D253" s="41">
        <v>1</v>
      </c>
      <c r="E253" s="41">
        <v>1</v>
      </c>
      <c r="F253" s="41">
        <v>1</v>
      </c>
      <c r="G253" s="41">
        <v>1</v>
      </c>
      <c r="H253" s="41">
        <v>1</v>
      </c>
      <c r="I253" s="41">
        <v>1</v>
      </c>
      <c r="J253" s="41">
        <v>1</v>
      </c>
      <c r="K253" s="41">
        <v>1</v>
      </c>
      <c r="L253" s="41">
        <v>1</v>
      </c>
      <c r="M253" s="41">
        <v>1</v>
      </c>
      <c r="N253" s="41">
        <v>1</v>
      </c>
      <c r="O253" s="41">
        <v>1</v>
      </c>
      <c r="P253" s="41">
        <v>1</v>
      </c>
      <c r="Q253" s="144">
        <f t="shared" si="128"/>
        <v>13</v>
      </c>
      <c r="R253" s="66"/>
      <c r="S253" s="149">
        <f t="shared" si="127"/>
        <v>5.1020408163265302E-3</v>
      </c>
      <c r="T253" s="154"/>
      <c r="U253" s="50"/>
    </row>
    <row r="254" spans="2:23" ht="14" customHeight="1" thickTop="1" thickBot="1" x14ac:dyDescent="0.2">
      <c r="B254" s="27">
        <v>7</v>
      </c>
      <c r="C254" s="17" t="str">
        <f t="shared" si="126"/>
        <v>23 h à 6 h</v>
      </c>
      <c r="D254" s="18">
        <v>1</v>
      </c>
      <c r="E254" s="18">
        <v>1</v>
      </c>
      <c r="F254" s="18">
        <v>1</v>
      </c>
      <c r="G254" s="18">
        <v>1</v>
      </c>
      <c r="H254" s="18">
        <v>1</v>
      </c>
      <c r="I254" s="18">
        <v>1</v>
      </c>
      <c r="J254" s="18">
        <v>1</v>
      </c>
      <c r="K254" s="18">
        <v>1</v>
      </c>
      <c r="L254" s="18">
        <v>1</v>
      </c>
      <c r="M254" s="18">
        <v>1</v>
      </c>
      <c r="N254" s="18">
        <v>1</v>
      </c>
      <c r="O254" s="18">
        <v>1</v>
      </c>
      <c r="P254" s="18">
        <v>1</v>
      </c>
      <c r="Q254" s="144">
        <f t="shared" si="128"/>
        <v>13</v>
      </c>
      <c r="R254" s="66"/>
      <c r="S254" s="149">
        <f t="shared" si="127"/>
        <v>5.1020408163265302E-3</v>
      </c>
      <c r="T254" s="154"/>
      <c r="U254" s="50"/>
    </row>
    <row r="255" spans="2:23" ht="14" customHeight="1" thickTop="1" thickBot="1" x14ac:dyDescent="0.2">
      <c r="B255" s="29"/>
      <c r="C255" s="36" t="str">
        <f t="shared" ref="C255" si="129">+C246</f>
        <v>Total</v>
      </c>
      <c r="D255" s="31">
        <f t="shared" ref="D255:L255" si="130">+D248+D249+D250+D251+D252+D253+D254</f>
        <v>7</v>
      </c>
      <c r="E255" s="31">
        <f t="shared" si="130"/>
        <v>7</v>
      </c>
      <c r="F255" s="31">
        <f t="shared" si="130"/>
        <v>7</v>
      </c>
      <c r="G255" s="31">
        <f t="shared" si="130"/>
        <v>7</v>
      </c>
      <c r="H255" s="31">
        <f t="shared" si="130"/>
        <v>7</v>
      </c>
      <c r="I255" s="31">
        <f t="shared" si="130"/>
        <v>7</v>
      </c>
      <c r="J255" s="31">
        <f t="shared" si="130"/>
        <v>7</v>
      </c>
      <c r="K255" s="31">
        <f t="shared" si="130"/>
        <v>7</v>
      </c>
      <c r="L255" s="31">
        <f t="shared" si="130"/>
        <v>7</v>
      </c>
      <c r="M255" s="31">
        <f>+M248+M249+M250+M251+M252+M253+M254</f>
        <v>7</v>
      </c>
      <c r="N255" s="31">
        <f>+N248+N249+N250+N251+N252+N253+N254</f>
        <v>7</v>
      </c>
      <c r="O255" s="31">
        <f>+O248+O249+O250+O251+O252+O253+O254</f>
        <v>7</v>
      </c>
      <c r="P255" s="31">
        <f>+P248+P249+P250+P251+P252+P253+P254</f>
        <v>7</v>
      </c>
      <c r="Q255" s="130">
        <f>+SUM(D255:P255)</f>
        <v>91</v>
      </c>
      <c r="R255" s="68"/>
      <c r="S255" s="151" t="s">
        <v>1</v>
      </c>
      <c r="T255" s="152">
        <f t="shared" si="111"/>
        <v>3.5714285714285712E-2</v>
      </c>
      <c r="U255" s="52"/>
      <c r="V255" s="58"/>
      <c r="W255" s="58"/>
    </row>
    <row r="256" spans="2:23" ht="14" customHeight="1" thickTop="1" thickBot="1" x14ac:dyDescent="0.2">
      <c r="B256" s="33" t="s">
        <v>1</v>
      </c>
      <c r="C256" s="34" t="str">
        <f>C192</f>
        <v>Dimanche</v>
      </c>
      <c r="D256" s="25" t="s">
        <v>1</v>
      </c>
      <c r="E256" s="25" t="s">
        <v>1</v>
      </c>
      <c r="F256" s="25" t="s">
        <v>1</v>
      </c>
      <c r="G256" s="25" t="s">
        <v>1</v>
      </c>
      <c r="H256" s="25" t="s">
        <v>1</v>
      </c>
      <c r="I256" s="25" t="s">
        <v>1</v>
      </c>
      <c r="J256" s="25" t="s">
        <v>1</v>
      </c>
      <c r="K256" s="25" t="s">
        <v>1</v>
      </c>
      <c r="L256" s="25" t="s">
        <v>1</v>
      </c>
      <c r="M256" s="25" t="s">
        <v>1</v>
      </c>
      <c r="N256" s="25" t="s">
        <v>1</v>
      </c>
      <c r="O256" s="25" t="s">
        <v>1</v>
      </c>
      <c r="P256" s="134" t="s">
        <v>1</v>
      </c>
      <c r="Q256" s="135"/>
      <c r="R256" s="57"/>
      <c r="S256" s="23" t="s">
        <v>1</v>
      </c>
      <c r="T256" s="26" t="s">
        <v>1</v>
      </c>
      <c r="U256" s="57" t="s">
        <v>1</v>
      </c>
      <c r="V256" s="57" t="s">
        <v>1</v>
      </c>
      <c r="W256" s="57" t="s">
        <v>1</v>
      </c>
    </row>
    <row r="257" spans="2:22" ht="14" customHeight="1" thickTop="1" thickBot="1" x14ac:dyDescent="0.2">
      <c r="B257" s="28">
        <v>1</v>
      </c>
      <c r="C257" s="14" t="str">
        <f t="shared" ref="C257:C263" si="131">C248</f>
        <v>6 h à 9 h 30</v>
      </c>
      <c r="D257" s="15">
        <v>1</v>
      </c>
      <c r="E257" s="15">
        <v>1</v>
      </c>
      <c r="F257" s="15">
        <v>1</v>
      </c>
      <c r="G257" s="15">
        <v>1</v>
      </c>
      <c r="H257" s="15">
        <v>1</v>
      </c>
      <c r="I257" s="15">
        <v>1</v>
      </c>
      <c r="J257" s="15">
        <v>1</v>
      </c>
      <c r="K257" s="15">
        <v>1</v>
      </c>
      <c r="L257" s="15">
        <v>1</v>
      </c>
      <c r="M257" s="15">
        <v>1</v>
      </c>
      <c r="N257" s="15">
        <v>1</v>
      </c>
      <c r="O257" s="15">
        <v>1</v>
      </c>
      <c r="P257" s="15">
        <v>1</v>
      </c>
      <c r="Q257" s="143">
        <f>+SUM(D257:P257)</f>
        <v>13</v>
      </c>
      <c r="R257" s="66"/>
      <c r="S257" s="147">
        <f t="shared" ref="S257:S263" si="132">SUM(D257:P257)/$Q$267</f>
        <v>5.1020408163265302E-3</v>
      </c>
      <c r="T257" s="153"/>
      <c r="U257" s="50"/>
    </row>
    <row r="258" spans="2:22" ht="14" customHeight="1" thickTop="1" thickBot="1" x14ac:dyDescent="0.2">
      <c r="B258" s="27">
        <v>2</v>
      </c>
      <c r="C258" s="17" t="str">
        <f t="shared" si="131"/>
        <v>9 h 30 à 11 h 30</v>
      </c>
      <c r="D258" s="18">
        <v>1</v>
      </c>
      <c r="E258" s="18">
        <v>1</v>
      </c>
      <c r="F258" s="18">
        <v>1</v>
      </c>
      <c r="G258" s="18">
        <v>1</v>
      </c>
      <c r="H258" s="18">
        <v>1</v>
      </c>
      <c r="I258" s="18">
        <v>1</v>
      </c>
      <c r="J258" s="18">
        <v>1</v>
      </c>
      <c r="K258" s="18">
        <v>1</v>
      </c>
      <c r="L258" s="18">
        <v>1</v>
      </c>
      <c r="M258" s="18">
        <v>1</v>
      </c>
      <c r="N258" s="18">
        <v>1</v>
      </c>
      <c r="O258" s="18">
        <v>1</v>
      </c>
      <c r="P258" s="18">
        <v>1</v>
      </c>
      <c r="Q258" s="144">
        <f>+SUM(D258:P258)</f>
        <v>13</v>
      </c>
      <c r="R258" s="66"/>
      <c r="S258" s="149">
        <f t="shared" si="132"/>
        <v>5.1020408163265302E-3</v>
      </c>
      <c r="T258" s="154"/>
      <c r="U258" s="50"/>
    </row>
    <row r="259" spans="2:22" ht="14" customHeight="1" thickTop="1" thickBot="1" x14ac:dyDescent="0.2">
      <c r="B259" s="27">
        <v>3</v>
      </c>
      <c r="C259" s="17" t="str">
        <f t="shared" si="131"/>
        <v>11 h 30 à 14 h 30</v>
      </c>
      <c r="D259" s="41">
        <v>1</v>
      </c>
      <c r="E259" s="41">
        <v>1</v>
      </c>
      <c r="F259" s="41">
        <v>1</v>
      </c>
      <c r="G259" s="41">
        <v>1</v>
      </c>
      <c r="H259" s="41">
        <v>1</v>
      </c>
      <c r="I259" s="41">
        <v>1</v>
      </c>
      <c r="J259" s="41">
        <v>1</v>
      </c>
      <c r="K259" s="41">
        <v>1</v>
      </c>
      <c r="L259" s="41">
        <v>1</v>
      </c>
      <c r="M259" s="41">
        <v>1</v>
      </c>
      <c r="N259" s="41">
        <v>1</v>
      </c>
      <c r="O259" s="41">
        <v>1</v>
      </c>
      <c r="P259" s="41">
        <v>1</v>
      </c>
      <c r="Q259" s="144">
        <f t="shared" ref="Q259:Q263" si="133">+SUM(D259:P259)</f>
        <v>13</v>
      </c>
      <c r="R259" s="66"/>
      <c r="S259" s="149">
        <f t="shared" si="132"/>
        <v>5.1020408163265302E-3</v>
      </c>
      <c r="T259" s="154"/>
      <c r="U259" s="50"/>
    </row>
    <row r="260" spans="2:22" ht="14" customHeight="1" thickTop="1" thickBot="1" x14ac:dyDescent="0.2">
      <c r="B260" s="27">
        <v>4</v>
      </c>
      <c r="C260" s="17" t="str">
        <f t="shared" si="131"/>
        <v>14 h 30 à 17 h</v>
      </c>
      <c r="D260" s="41">
        <v>1</v>
      </c>
      <c r="E260" s="41">
        <v>1</v>
      </c>
      <c r="F260" s="41">
        <v>1</v>
      </c>
      <c r="G260" s="41">
        <v>1</v>
      </c>
      <c r="H260" s="41">
        <v>1</v>
      </c>
      <c r="I260" s="41">
        <v>1</v>
      </c>
      <c r="J260" s="41">
        <v>1</v>
      </c>
      <c r="K260" s="41">
        <v>1</v>
      </c>
      <c r="L260" s="41">
        <v>1</v>
      </c>
      <c r="M260" s="41">
        <v>1</v>
      </c>
      <c r="N260" s="41">
        <v>1</v>
      </c>
      <c r="O260" s="41">
        <v>1</v>
      </c>
      <c r="P260" s="41">
        <v>1</v>
      </c>
      <c r="Q260" s="144">
        <f t="shared" si="133"/>
        <v>13</v>
      </c>
      <c r="R260" s="66"/>
      <c r="S260" s="149">
        <f t="shared" si="132"/>
        <v>5.1020408163265302E-3</v>
      </c>
      <c r="T260" s="154"/>
      <c r="U260" s="50"/>
    </row>
    <row r="261" spans="2:22" ht="14" customHeight="1" thickTop="1" thickBot="1" x14ac:dyDescent="0.2">
      <c r="B261" s="27">
        <v>5</v>
      </c>
      <c r="C261" s="17" t="str">
        <f t="shared" si="131"/>
        <v>17 h à 19 h</v>
      </c>
      <c r="D261" s="41">
        <v>1</v>
      </c>
      <c r="E261" s="41">
        <v>1</v>
      </c>
      <c r="F261" s="41">
        <v>1</v>
      </c>
      <c r="G261" s="41">
        <v>1</v>
      </c>
      <c r="H261" s="41">
        <v>1</v>
      </c>
      <c r="I261" s="41">
        <v>1</v>
      </c>
      <c r="J261" s="41">
        <v>1</v>
      </c>
      <c r="K261" s="41">
        <v>1</v>
      </c>
      <c r="L261" s="41">
        <v>1</v>
      </c>
      <c r="M261" s="41">
        <v>1</v>
      </c>
      <c r="N261" s="41">
        <v>1</v>
      </c>
      <c r="O261" s="41">
        <v>1</v>
      </c>
      <c r="P261" s="41">
        <v>1</v>
      </c>
      <c r="Q261" s="144">
        <f t="shared" si="133"/>
        <v>13</v>
      </c>
      <c r="R261" s="66"/>
      <c r="S261" s="149">
        <f t="shared" si="132"/>
        <v>5.1020408163265302E-3</v>
      </c>
      <c r="T261" s="154"/>
      <c r="U261" s="50"/>
    </row>
    <row r="262" spans="2:22" ht="14" customHeight="1" thickTop="1" thickBot="1" x14ac:dyDescent="0.2">
      <c r="B262" s="27">
        <v>6</v>
      </c>
      <c r="C262" s="17" t="str">
        <f t="shared" si="131"/>
        <v>19 h à 23 h</v>
      </c>
      <c r="D262" s="41">
        <v>1</v>
      </c>
      <c r="E262" s="41">
        <v>1</v>
      </c>
      <c r="F262" s="41">
        <v>1</v>
      </c>
      <c r="G262" s="41">
        <v>1</v>
      </c>
      <c r="H262" s="41">
        <v>1</v>
      </c>
      <c r="I262" s="41">
        <v>1</v>
      </c>
      <c r="J262" s="41">
        <v>1</v>
      </c>
      <c r="K262" s="41">
        <v>1</v>
      </c>
      <c r="L262" s="41">
        <v>1</v>
      </c>
      <c r="M262" s="41">
        <v>1</v>
      </c>
      <c r="N262" s="41">
        <v>1</v>
      </c>
      <c r="O262" s="41">
        <v>1</v>
      </c>
      <c r="P262" s="41">
        <v>1</v>
      </c>
      <c r="Q262" s="144">
        <f t="shared" si="133"/>
        <v>13</v>
      </c>
      <c r="R262" s="66"/>
      <c r="S262" s="149">
        <f t="shared" si="132"/>
        <v>5.1020408163265302E-3</v>
      </c>
      <c r="T262" s="154"/>
      <c r="U262" s="50"/>
    </row>
    <row r="263" spans="2:22" ht="14" customHeight="1" thickTop="1" thickBot="1" x14ac:dyDescent="0.2">
      <c r="B263" s="27">
        <v>7</v>
      </c>
      <c r="C263" s="17" t="str">
        <f t="shared" si="131"/>
        <v>23 h à 6 h</v>
      </c>
      <c r="D263" s="18">
        <v>1</v>
      </c>
      <c r="E263" s="18">
        <v>1</v>
      </c>
      <c r="F263" s="18">
        <v>1</v>
      </c>
      <c r="G263" s="18">
        <v>1</v>
      </c>
      <c r="H263" s="18">
        <v>1</v>
      </c>
      <c r="I263" s="18">
        <v>1</v>
      </c>
      <c r="J263" s="18">
        <v>1</v>
      </c>
      <c r="K263" s="18">
        <v>1</v>
      </c>
      <c r="L263" s="18">
        <v>1</v>
      </c>
      <c r="M263" s="18">
        <v>1</v>
      </c>
      <c r="N263" s="18">
        <v>1</v>
      </c>
      <c r="O263" s="18">
        <v>1</v>
      </c>
      <c r="P263" s="18">
        <v>1</v>
      </c>
      <c r="Q263" s="144">
        <f t="shared" si="133"/>
        <v>13</v>
      </c>
      <c r="R263" s="66"/>
      <c r="S263" s="149">
        <f t="shared" si="132"/>
        <v>5.1020408163265302E-3</v>
      </c>
      <c r="T263" s="154"/>
      <c r="U263" s="50"/>
    </row>
    <row r="264" spans="2:22" ht="14" customHeight="1" thickTop="1" thickBot="1" x14ac:dyDescent="0.2">
      <c r="B264" s="29"/>
      <c r="C264" s="139" t="str">
        <f t="shared" ref="C264" si="134">+C255</f>
        <v>Total</v>
      </c>
      <c r="D264" s="140">
        <f t="shared" ref="D264:L264" si="135">+D257+D258+D259+D260+D261+D262+D263</f>
        <v>7</v>
      </c>
      <c r="E264" s="140">
        <f t="shared" si="135"/>
        <v>7</v>
      </c>
      <c r="F264" s="140">
        <f t="shared" si="135"/>
        <v>7</v>
      </c>
      <c r="G264" s="140">
        <f t="shared" si="135"/>
        <v>7</v>
      </c>
      <c r="H264" s="140">
        <f t="shared" si="135"/>
        <v>7</v>
      </c>
      <c r="I264" s="140">
        <f t="shared" si="135"/>
        <v>7</v>
      </c>
      <c r="J264" s="140">
        <f t="shared" si="135"/>
        <v>7</v>
      </c>
      <c r="K264" s="140">
        <f t="shared" si="135"/>
        <v>7</v>
      </c>
      <c r="L264" s="140">
        <f t="shared" si="135"/>
        <v>7</v>
      </c>
      <c r="M264" s="140">
        <f>+M257+M258+M259+M260+M261+M262+M263</f>
        <v>7</v>
      </c>
      <c r="N264" s="140">
        <f>+N257+N258+N259+N260+N261+N262+N263</f>
        <v>7</v>
      </c>
      <c r="O264" s="140">
        <f>+O257+O258+O259+O260+O261+O262+O263</f>
        <v>7</v>
      </c>
      <c r="P264" s="140">
        <f>+P257+P258+P259+P260+P261+P262+P263</f>
        <v>7</v>
      </c>
      <c r="Q264" s="130">
        <f>+SUM(D264:P264)</f>
        <v>91</v>
      </c>
      <c r="R264" s="68"/>
      <c r="S264" s="151" t="s">
        <v>1</v>
      </c>
      <c r="T264" s="152">
        <f t="shared" si="111"/>
        <v>3.5714285714285712E-2</v>
      </c>
      <c r="U264" s="52"/>
    </row>
    <row r="265" spans="2:22" ht="14" customHeight="1" thickTop="1" thickBot="1" x14ac:dyDescent="0.2">
      <c r="B265" s="177" t="s">
        <v>1</v>
      </c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9"/>
      <c r="Q265" s="180"/>
      <c r="R265" s="56"/>
      <c r="S265" s="75">
        <f>SUM(S11:S264)</f>
        <v>0.99999999999999556</v>
      </c>
      <c r="T265" s="162">
        <f>SUM(T11:T264)</f>
        <v>0.99999999999999967</v>
      </c>
      <c r="U265" s="146"/>
      <c r="V265" s="73"/>
    </row>
    <row r="266" spans="2:22" ht="14" customHeight="1" thickTop="1" thickBot="1" x14ac:dyDescent="0.2">
      <c r="R266" s="58"/>
      <c r="S266" s="58"/>
      <c r="T266" s="58"/>
    </row>
    <row r="267" spans="2:22" ht="14" customHeight="1" thickTop="1" x14ac:dyDescent="0.15">
      <c r="B267" s="169" t="s">
        <v>14</v>
      </c>
      <c r="C267" s="170"/>
      <c r="D267" s="43">
        <f>+D18+D27+D36+D45+D54+D63+D72+D82+D91+D100+D109+D118+D127+D136+D146+D155+D164+D173+D182+D191+D200+D210+D219+D228+D237+D246+D255+D264</f>
        <v>196</v>
      </c>
      <c r="E267" s="43">
        <f t="shared" ref="E267:P267" si="136">+E18+E27+E36+E45+E54+E63+E72+E82+E91+E100+E109+E118+E127+E136+E146+E155+E164+E173+E182+E191+E200+E210+E219+E228+E237+E246+E255+E264</f>
        <v>196</v>
      </c>
      <c r="F267" s="43">
        <f t="shared" si="136"/>
        <v>196</v>
      </c>
      <c r="G267" s="43">
        <f>+G18+G27+G36+G45+G54+G63+G72+G82+G91+G100+G109+G118+G127+G136+G146+G155+G164+G173+G182+G191+G200+G210+G219+G228+G237+G246+G255+G264</f>
        <v>196</v>
      </c>
      <c r="H267" s="43">
        <f t="shared" si="136"/>
        <v>196</v>
      </c>
      <c r="I267" s="43">
        <f t="shared" si="136"/>
        <v>196</v>
      </c>
      <c r="J267" s="43">
        <f t="shared" si="136"/>
        <v>196</v>
      </c>
      <c r="K267" s="43">
        <f t="shared" si="136"/>
        <v>196</v>
      </c>
      <c r="L267" s="43">
        <f t="shared" si="136"/>
        <v>196</v>
      </c>
      <c r="M267" s="43">
        <f t="shared" si="136"/>
        <v>196</v>
      </c>
      <c r="N267" s="43">
        <f t="shared" si="136"/>
        <v>196</v>
      </c>
      <c r="O267" s="43">
        <f t="shared" si="136"/>
        <v>196</v>
      </c>
      <c r="P267" s="43">
        <f t="shared" si="136"/>
        <v>196</v>
      </c>
      <c r="Q267" s="43">
        <f>+SUM(D267:P267)</f>
        <v>2548</v>
      </c>
      <c r="R267" s="43"/>
      <c r="S267" s="42" t="s">
        <v>13</v>
      </c>
      <c r="T267" s="44"/>
    </row>
    <row r="268" spans="2:22" ht="14" customHeight="1" thickBot="1" x14ac:dyDescent="0.2">
      <c r="B268" s="167" t="s">
        <v>61</v>
      </c>
      <c r="C268" s="168"/>
      <c r="D268" s="45">
        <f t="shared" ref="D268:P268" si="137">+D267/D8</f>
        <v>7</v>
      </c>
      <c r="E268" s="45">
        <f t="shared" si="137"/>
        <v>7</v>
      </c>
      <c r="F268" s="45">
        <f t="shared" si="137"/>
        <v>7</v>
      </c>
      <c r="G268" s="45">
        <f t="shared" si="137"/>
        <v>7</v>
      </c>
      <c r="H268" s="45">
        <f t="shared" si="137"/>
        <v>7</v>
      </c>
      <c r="I268" s="45">
        <f t="shared" si="137"/>
        <v>7</v>
      </c>
      <c r="J268" s="45">
        <f t="shared" si="137"/>
        <v>7</v>
      </c>
      <c r="K268" s="45">
        <f t="shared" si="137"/>
        <v>7</v>
      </c>
      <c r="L268" s="45">
        <f t="shared" si="137"/>
        <v>7</v>
      </c>
      <c r="M268" s="45">
        <f t="shared" si="137"/>
        <v>7</v>
      </c>
      <c r="N268" s="45">
        <f t="shared" si="137"/>
        <v>7</v>
      </c>
      <c r="O268" s="45">
        <f t="shared" si="137"/>
        <v>7</v>
      </c>
      <c r="P268" s="45">
        <f t="shared" si="137"/>
        <v>7</v>
      </c>
      <c r="Q268" s="45">
        <f>Q267/Q8</f>
        <v>7</v>
      </c>
      <c r="R268" s="45"/>
      <c r="S268" s="171" t="s">
        <v>62</v>
      </c>
      <c r="T268" s="172"/>
    </row>
    <row r="269" spans="2:22" ht="14" customHeight="1" thickTop="1" thickBot="1" x14ac:dyDescent="0.2">
      <c r="P269" s="46" t="s">
        <v>1</v>
      </c>
      <c r="Q269" s="46"/>
      <c r="R269" s="69"/>
      <c r="S269" s="69"/>
      <c r="T269" s="69"/>
      <c r="U269" s="46"/>
    </row>
    <row r="270" spans="2:22" ht="14" customHeight="1" thickTop="1" x14ac:dyDescent="0.15">
      <c r="B270" s="169" t="s">
        <v>50</v>
      </c>
      <c r="C270" s="170"/>
      <c r="D270" s="76">
        <f t="shared" ref="D270:P270" si="138">D267/D7</f>
        <v>98</v>
      </c>
      <c r="E270" s="76">
        <f t="shared" si="138"/>
        <v>98</v>
      </c>
      <c r="F270" s="76">
        <f t="shared" si="138"/>
        <v>98</v>
      </c>
      <c r="G270" s="76">
        <f t="shared" si="138"/>
        <v>98</v>
      </c>
      <c r="H270" s="76">
        <f t="shared" si="138"/>
        <v>98</v>
      </c>
      <c r="I270" s="76">
        <f t="shared" si="138"/>
        <v>98</v>
      </c>
      <c r="J270" s="76">
        <f t="shared" si="138"/>
        <v>98</v>
      </c>
      <c r="K270" s="76">
        <f t="shared" si="138"/>
        <v>98</v>
      </c>
      <c r="L270" s="76">
        <f t="shared" si="138"/>
        <v>98</v>
      </c>
      <c r="M270" s="76">
        <f t="shared" si="138"/>
        <v>98</v>
      </c>
      <c r="N270" s="76">
        <f t="shared" si="138"/>
        <v>98</v>
      </c>
      <c r="O270" s="76">
        <f t="shared" si="138"/>
        <v>98</v>
      </c>
      <c r="P270" s="76">
        <f t="shared" si="138"/>
        <v>98</v>
      </c>
      <c r="Q270" s="76">
        <f>Q267/Q7</f>
        <v>1274</v>
      </c>
      <c r="R270" s="77"/>
      <c r="S270" s="173" t="s">
        <v>63</v>
      </c>
      <c r="T270" s="174"/>
      <c r="U270" s="74"/>
      <c r="V270" s="145"/>
    </row>
    <row r="271" spans="2:22" ht="14" customHeight="1" thickBot="1" x14ac:dyDescent="0.2">
      <c r="B271" s="167" t="s">
        <v>65</v>
      </c>
      <c r="C271" s="168"/>
      <c r="D271" s="78">
        <f t="shared" ref="D271:P271" si="139">D267/D7/D8</f>
        <v>3.5</v>
      </c>
      <c r="E271" s="78">
        <f t="shared" si="139"/>
        <v>3.5</v>
      </c>
      <c r="F271" s="78">
        <f t="shared" si="139"/>
        <v>3.5</v>
      </c>
      <c r="G271" s="78">
        <f t="shared" si="139"/>
        <v>3.5</v>
      </c>
      <c r="H271" s="78">
        <f t="shared" si="139"/>
        <v>3.5</v>
      </c>
      <c r="I271" s="78">
        <f t="shared" si="139"/>
        <v>3.5</v>
      </c>
      <c r="J271" s="78">
        <f t="shared" si="139"/>
        <v>3.5</v>
      </c>
      <c r="K271" s="78">
        <f t="shared" si="139"/>
        <v>3.5</v>
      </c>
      <c r="L271" s="78">
        <f t="shared" si="139"/>
        <v>3.5</v>
      </c>
      <c r="M271" s="78">
        <f t="shared" si="139"/>
        <v>3.5</v>
      </c>
      <c r="N271" s="78">
        <f t="shared" si="139"/>
        <v>3.5</v>
      </c>
      <c r="O271" s="78">
        <f t="shared" si="139"/>
        <v>3.5</v>
      </c>
      <c r="P271" s="78">
        <f t="shared" si="139"/>
        <v>3.5</v>
      </c>
      <c r="Q271" s="78">
        <f>+Q267/Q7/Q8</f>
        <v>3.5</v>
      </c>
      <c r="R271" s="79"/>
      <c r="S271" s="175" t="s">
        <v>64</v>
      </c>
      <c r="T271" s="176"/>
      <c r="U271" s="74"/>
    </row>
    <row r="272" spans="2:22" ht="14" customHeight="1" thickTop="1" x14ac:dyDescent="0.15">
      <c r="D272" s="47" t="s">
        <v>1</v>
      </c>
      <c r="P272" s="48"/>
      <c r="Q272" s="48"/>
      <c r="R272" s="70"/>
      <c r="S272" s="70"/>
      <c r="T272" s="70"/>
      <c r="U272" s="48"/>
    </row>
    <row r="273" spans="4:20" ht="14" customHeight="1" x14ac:dyDescent="0.15">
      <c r="D273" s="47" t="s">
        <v>1</v>
      </c>
      <c r="R273" s="58"/>
      <c r="S273" s="58"/>
      <c r="T273" s="58"/>
    </row>
    <row r="274" spans="4:20" ht="14" customHeight="1" x14ac:dyDescent="0.15">
      <c r="D274" s="47" t="s">
        <v>1</v>
      </c>
      <c r="R274" s="58"/>
      <c r="S274" s="58"/>
      <c r="T274" s="58"/>
    </row>
    <row r="275" spans="4:20" ht="14" customHeight="1" x14ac:dyDescent="0.15">
      <c r="D275" s="47" t="s">
        <v>1</v>
      </c>
      <c r="R275" s="58"/>
      <c r="S275" s="58"/>
      <c r="T275" s="58"/>
    </row>
    <row r="276" spans="4:20" ht="14" customHeight="1" x14ac:dyDescent="0.15">
      <c r="D276" s="47" t="s">
        <v>1</v>
      </c>
      <c r="R276" s="58"/>
      <c r="S276" s="58"/>
      <c r="T276" s="58"/>
    </row>
    <row r="277" spans="4:20" ht="14" customHeight="1" x14ac:dyDescent="0.15">
      <c r="D277" s="47"/>
      <c r="R277" s="58"/>
      <c r="S277" s="58"/>
      <c r="T277" s="58"/>
    </row>
    <row r="278" spans="4:20" ht="14" customHeight="1" x14ac:dyDescent="0.15">
      <c r="D278" s="47" t="s">
        <v>1</v>
      </c>
      <c r="R278" s="58"/>
      <c r="S278" s="58"/>
      <c r="T278" s="58"/>
    </row>
    <row r="279" spans="4:20" ht="14" customHeight="1" x14ac:dyDescent="0.15">
      <c r="D279" s="47" t="s">
        <v>1</v>
      </c>
      <c r="R279" s="58"/>
      <c r="S279" s="58"/>
      <c r="T279" s="58"/>
    </row>
    <row r="280" spans="4:20" ht="14" customHeight="1" x14ac:dyDescent="0.15">
      <c r="D280" s="47" t="s">
        <v>1</v>
      </c>
      <c r="R280" s="58"/>
      <c r="S280" s="58"/>
      <c r="T280" s="58"/>
    </row>
    <row r="281" spans="4:20" ht="14" customHeight="1" x14ac:dyDescent="0.15">
      <c r="D281" s="47" t="s">
        <v>1</v>
      </c>
      <c r="R281" s="58"/>
      <c r="S281" s="58"/>
      <c r="T281" s="58"/>
    </row>
    <row r="282" spans="4:20" ht="14" customHeight="1" x14ac:dyDescent="0.15">
      <c r="D282" s="47" t="s">
        <v>1</v>
      </c>
      <c r="R282" s="58"/>
      <c r="S282" s="58"/>
      <c r="T282" s="58"/>
    </row>
    <row r="283" spans="4:20" ht="14" customHeight="1" x14ac:dyDescent="0.15"/>
    <row r="284" spans="4:20" ht="14" customHeight="1" x14ac:dyDescent="0.15"/>
    <row r="285" spans="4:20" ht="14" customHeight="1" x14ac:dyDescent="0.15"/>
    <row r="286" spans="4:20" ht="14" customHeight="1" x14ac:dyDescent="0.15"/>
    <row r="287" spans="4:20" ht="14" customHeight="1" x14ac:dyDescent="0.15"/>
    <row r="288" spans="4:20" ht="14" customHeight="1" x14ac:dyDescent="0.15"/>
    <row r="289" ht="14" customHeight="1" x14ac:dyDescent="0.15"/>
    <row r="290" ht="14" customHeight="1" x14ac:dyDescent="0.15"/>
    <row r="291" ht="14" customHeight="1" x14ac:dyDescent="0.15"/>
    <row r="292" ht="14" customHeight="1" x14ac:dyDescent="0.15"/>
    <row r="293" ht="14" customHeight="1" x14ac:dyDescent="0.15"/>
    <row r="294" ht="14" customHeight="1" x14ac:dyDescent="0.15"/>
    <row r="295" ht="14" customHeight="1" x14ac:dyDescent="0.15"/>
    <row r="296" ht="14" customHeight="1" x14ac:dyDescent="0.15"/>
    <row r="297" ht="14" customHeight="1" x14ac:dyDescent="0.15"/>
    <row r="298" ht="14" customHeight="1" x14ac:dyDescent="0.15"/>
    <row r="299" ht="14" customHeight="1" x14ac:dyDescent="0.15"/>
    <row r="300" ht="14" customHeight="1" x14ac:dyDescent="0.15"/>
    <row r="301" ht="14" customHeight="1" x14ac:dyDescent="0.15"/>
    <row r="302" ht="14" customHeight="1" x14ac:dyDescent="0.15"/>
    <row r="303" ht="14" customHeight="1" x14ac:dyDescent="0.15"/>
    <row r="304" ht="14" customHeight="1" x14ac:dyDescent="0.15"/>
    <row r="305" ht="14" customHeight="1" x14ac:dyDescent="0.15"/>
    <row r="306" ht="14" customHeight="1" x14ac:dyDescent="0.15"/>
    <row r="307" ht="14" customHeight="1" x14ac:dyDescent="0.15"/>
    <row r="308" ht="14" customHeight="1" x14ac:dyDescent="0.15"/>
    <row r="309" ht="14" customHeight="1" x14ac:dyDescent="0.15"/>
    <row r="310" ht="14" customHeight="1" x14ac:dyDescent="0.15"/>
    <row r="311" ht="14" customHeight="1" x14ac:dyDescent="0.15"/>
    <row r="312" ht="14" customHeight="1" x14ac:dyDescent="0.15"/>
    <row r="313" ht="14" customHeight="1" x14ac:dyDescent="0.15"/>
    <row r="314" ht="14" customHeight="1" x14ac:dyDescent="0.15"/>
    <row r="315" ht="14" customHeight="1" x14ac:dyDescent="0.15"/>
    <row r="316" ht="14" customHeight="1" x14ac:dyDescent="0.15"/>
    <row r="317" ht="14" customHeight="1" x14ac:dyDescent="0.15"/>
    <row r="318" ht="14" customHeight="1" x14ac:dyDescent="0.15"/>
    <row r="319" ht="14" customHeight="1" x14ac:dyDescent="0.15"/>
    <row r="320" ht="14" customHeight="1" x14ac:dyDescent="0.15"/>
    <row r="321" ht="14" customHeight="1" x14ac:dyDescent="0.15"/>
    <row r="322" ht="14" customHeight="1" x14ac:dyDescent="0.15"/>
    <row r="323" ht="14" customHeight="1" x14ac:dyDescent="0.15"/>
    <row r="324" ht="14" customHeight="1" x14ac:dyDescent="0.15"/>
    <row r="325" ht="14" customHeight="1" x14ac:dyDescent="0.15"/>
    <row r="326" ht="14" customHeight="1" x14ac:dyDescent="0.15"/>
    <row r="327" ht="14" customHeight="1" x14ac:dyDescent="0.15"/>
    <row r="328" ht="14" customHeight="1" x14ac:dyDescent="0.15"/>
    <row r="329" ht="14" customHeight="1" x14ac:dyDescent="0.15"/>
    <row r="330" ht="14" customHeight="1" x14ac:dyDescent="0.15"/>
    <row r="331" ht="14" customHeight="1" x14ac:dyDescent="0.15"/>
    <row r="332" ht="14" customHeight="1" x14ac:dyDescent="0.15"/>
    <row r="333" ht="14" customHeight="1" x14ac:dyDescent="0.15"/>
    <row r="334" ht="14" customHeight="1" x14ac:dyDescent="0.15"/>
    <row r="335" ht="14" customHeight="1" x14ac:dyDescent="0.15"/>
    <row r="336" ht="14" customHeight="1" x14ac:dyDescent="0.15"/>
    <row r="337" ht="14" customHeight="1" x14ac:dyDescent="0.15"/>
    <row r="338" ht="14" customHeight="1" x14ac:dyDescent="0.15"/>
    <row r="339" ht="14" customHeight="1" x14ac:dyDescent="0.15"/>
    <row r="340" ht="14" customHeight="1" x14ac:dyDescent="0.15"/>
    <row r="341" ht="14" customHeight="1" x14ac:dyDescent="0.15"/>
    <row r="342" ht="14" customHeight="1" x14ac:dyDescent="0.15"/>
  </sheetData>
  <sheetProtection algorithmName="SHA-512" hashValue="DyQUmIOrij5GtyQ3GTrkYfwgtV00xzqv3k6y4IoJdaHbxkdqPkfw1xXAxFY8Egv3Vhdc3GRUVB/Gk4UMy2vxHQ==" saltValue="1cwPY/XQqcAAjoqA4gbGiA==" spinCount="100000" sheet="1" objects="1" scenarios="1"/>
  <mergeCells count="22">
    <mergeCell ref="B9:Q9"/>
    <mergeCell ref="B7:C7"/>
    <mergeCell ref="B8:C8"/>
    <mergeCell ref="B2:Q2"/>
    <mergeCell ref="B3:Q3"/>
    <mergeCell ref="B4:Q4"/>
    <mergeCell ref="B267:C267"/>
    <mergeCell ref="B73:Q73"/>
    <mergeCell ref="B137:Q137"/>
    <mergeCell ref="B201:Q201"/>
    <mergeCell ref="B265:Q265"/>
    <mergeCell ref="B271:C271"/>
    <mergeCell ref="B270:C270"/>
    <mergeCell ref="B268:C268"/>
    <mergeCell ref="S268:T268"/>
    <mergeCell ref="S270:T270"/>
    <mergeCell ref="S271:T271"/>
    <mergeCell ref="S7:T7"/>
    <mergeCell ref="S9:T9"/>
    <mergeCell ref="S73:T73"/>
    <mergeCell ref="S137:T137"/>
    <mergeCell ref="S201:T201"/>
  </mergeCells>
  <phoneticPr fontId="17" type="noConversion"/>
  <pageMargins left="0.75" right="0.75" top="1" bottom="1" header="0.4921259845" footer="0.492125984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188C-9E8D-0E47-970E-1D63F74F0E2E}">
  <sheetPr>
    <tabColor theme="1"/>
  </sheetPr>
  <dimension ref="B1:Q24"/>
  <sheetViews>
    <sheetView tabSelected="1" zoomScale="150" zoomScaleNormal="150" zoomScalePageLayoutView="150" workbookViewId="0"/>
  </sheetViews>
  <sheetFormatPr baseColWidth="10" defaultRowHeight="13" x14ac:dyDescent="0.15"/>
  <cols>
    <col min="1" max="1" width="4.33203125" customWidth="1"/>
    <col min="2" max="2" width="19" bestFit="1" customWidth="1"/>
    <col min="3" max="3" width="11.33203125" bestFit="1" customWidth="1"/>
    <col min="4" max="4" width="10.83203125" customWidth="1"/>
    <col min="5" max="5" width="10.6640625" customWidth="1"/>
    <col min="6" max="6" width="9.1640625" customWidth="1"/>
    <col min="7" max="7" width="8.6640625" customWidth="1"/>
    <col min="8" max="8" width="8.1640625" customWidth="1"/>
    <col min="9" max="9" width="8.5" customWidth="1"/>
    <col min="10" max="10" width="9.6640625" customWidth="1"/>
    <col min="11" max="11" width="8.83203125" customWidth="1"/>
    <col min="12" max="12" width="13.6640625" bestFit="1" customWidth="1"/>
    <col min="13" max="13" width="11.33203125" bestFit="1" customWidth="1"/>
    <col min="14" max="15" width="13.1640625" bestFit="1" customWidth="1"/>
    <col min="16" max="16" width="13.6640625" customWidth="1"/>
    <col min="17" max="17" width="18.5" customWidth="1"/>
  </cols>
  <sheetData>
    <row r="1" spans="2:17" ht="14" thickBot="1" x14ac:dyDescent="0.2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2:17" ht="19" thickTop="1" x14ac:dyDescent="0.2">
      <c r="B2" s="204" t="s">
        <v>52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6"/>
    </row>
    <row r="3" spans="2:17" ht="16" x14ac:dyDescent="0.2">
      <c r="B3" s="207" t="s">
        <v>51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9"/>
    </row>
    <row r="4" spans="2:17" ht="14" thickBot="1" x14ac:dyDescent="0.2">
      <c r="B4" s="210" t="s">
        <v>60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2:17" ht="14" thickTop="1" x14ac:dyDescent="0.15">
      <c r="B5" s="1"/>
      <c r="C5" s="2"/>
      <c r="D5" s="3" t="str">
        <f>'Achalandage journalier'!D5</f>
        <v>Pér. 01</v>
      </c>
      <c r="E5" s="3" t="str">
        <f>'Achalandage journalier'!E5</f>
        <v>Pér. 02</v>
      </c>
      <c r="F5" s="3" t="str">
        <f>'Achalandage journalier'!F5</f>
        <v>Pér. 03</v>
      </c>
      <c r="G5" s="3" t="str">
        <f>'Achalandage journalier'!G5</f>
        <v>Pér. 04</v>
      </c>
      <c r="H5" s="3" t="str">
        <f>'Achalandage journalier'!H5</f>
        <v>Pér. 05</v>
      </c>
      <c r="I5" s="3" t="str">
        <f>'Achalandage journalier'!I5</f>
        <v>Pér. 06</v>
      </c>
      <c r="J5" s="3" t="str">
        <f>'Achalandage journalier'!J5</f>
        <v>Pér. 07</v>
      </c>
      <c r="K5" s="3" t="str">
        <f>'Achalandage journalier'!K5</f>
        <v>Pér. 08</v>
      </c>
      <c r="L5" s="3" t="str">
        <f>'Achalandage journalier'!L5</f>
        <v>Pér. 09</v>
      </c>
      <c r="M5" s="3" t="str">
        <f>'Achalandage journalier'!M5</f>
        <v>Pér. 10</v>
      </c>
      <c r="N5" s="3" t="str">
        <f>'Achalandage journalier'!N5</f>
        <v>Pér. 11</v>
      </c>
      <c r="O5" s="3" t="str">
        <f>'Achalandage journalier'!O5</f>
        <v>Pér. 12</v>
      </c>
      <c r="P5" s="3" t="str">
        <f>'Achalandage journalier'!P5</f>
        <v>Pér. 13</v>
      </c>
      <c r="Q5" s="63" t="s">
        <v>53</v>
      </c>
    </row>
    <row r="6" spans="2:17" ht="14" thickBot="1" x14ac:dyDescent="0.2">
      <c r="B6" s="4" t="s">
        <v>1</v>
      </c>
      <c r="C6" s="5"/>
      <c r="D6" s="82" t="str">
        <f>'Achalandage journalier'!D6</f>
        <v>janvier</v>
      </c>
      <c r="E6" s="82" t="str">
        <f>'Achalandage journalier'!E6</f>
        <v>Février</v>
      </c>
      <c r="F6" s="82" t="str">
        <f>'Achalandage journalier'!F6</f>
        <v>Mars</v>
      </c>
      <c r="G6" s="82" t="str">
        <f>'Achalandage journalier'!G6</f>
        <v>Avril</v>
      </c>
      <c r="H6" s="82" t="str">
        <f>'Achalandage journalier'!H6</f>
        <v>Mai</v>
      </c>
      <c r="I6" s="82" t="str">
        <f>'Achalandage journalier'!I6</f>
        <v>Juin</v>
      </c>
      <c r="J6" s="82" t="str">
        <f>'Achalandage journalier'!J6</f>
        <v>Juillet</v>
      </c>
      <c r="K6" s="82" t="str">
        <f>'Achalandage journalier'!K6</f>
        <v>Août</v>
      </c>
      <c r="L6" s="82" t="str">
        <f>'Achalandage journalier'!L6</f>
        <v>Septembre</v>
      </c>
      <c r="M6" s="82" t="str">
        <f>'Achalandage journalier'!M6</f>
        <v>Octobre</v>
      </c>
      <c r="N6" s="82" t="str">
        <f>'Achalandage journalier'!N6</f>
        <v>Novembre</v>
      </c>
      <c r="O6" s="82" t="str">
        <f>'Achalandage journalier'!O6</f>
        <v>Décembte</v>
      </c>
      <c r="P6" s="83" t="str">
        <f>'Achalandage journalier'!P6</f>
        <v>Janvier</v>
      </c>
      <c r="Q6" s="84" t="s">
        <v>9</v>
      </c>
    </row>
    <row r="7" spans="2:17" ht="15" thickTop="1" thickBot="1" x14ac:dyDescent="0.2">
      <c r="B7" s="213" t="s">
        <v>42</v>
      </c>
      <c r="C7" s="214"/>
      <c r="D7" s="108">
        <f>'Achalandage journalier'!D7</f>
        <v>2</v>
      </c>
      <c r="E7" s="85">
        <f t="shared" ref="E7:P7" si="0">+D7</f>
        <v>2</v>
      </c>
      <c r="F7" s="86">
        <f t="shared" si="0"/>
        <v>2</v>
      </c>
      <c r="G7" s="86">
        <f t="shared" si="0"/>
        <v>2</v>
      </c>
      <c r="H7" s="86">
        <f t="shared" si="0"/>
        <v>2</v>
      </c>
      <c r="I7" s="86">
        <f t="shared" si="0"/>
        <v>2</v>
      </c>
      <c r="J7" s="86">
        <f t="shared" si="0"/>
        <v>2</v>
      </c>
      <c r="K7" s="86">
        <f t="shared" si="0"/>
        <v>2</v>
      </c>
      <c r="L7" s="86">
        <f t="shared" si="0"/>
        <v>2</v>
      </c>
      <c r="M7" s="86">
        <f t="shared" si="0"/>
        <v>2</v>
      </c>
      <c r="N7" s="86">
        <f t="shared" si="0"/>
        <v>2</v>
      </c>
      <c r="O7" s="87">
        <f t="shared" si="0"/>
        <v>2</v>
      </c>
      <c r="P7" s="87">
        <f t="shared" si="0"/>
        <v>2</v>
      </c>
      <c r="Q7" s="110">
        <f t="shared" ref="Q7" si="1">+O7</f>
        <v>2</v>
      </c>
    </row>
    <row r="8" spans="2:17" ht="15" thickTop="1" thickBot="1" x14ac:dyDescent="0.2">
      <c r="B8" s="215" t="s">
        <v>59</v>
      </c>
      <c r="C8" s="216"/>
      <c r="D8" s="88">
        <v>28</v>
      </c>
      <c r="E8" s="88">
        <f t="shared" ref="E8:P8" si="2">D8</f>
        <v>28</v>
      </c>
      <c r="F8" s="88">
        <f t="shared" si="2"/>
        <v>28</v>
      </c>
      <c r="G8" s="88">
        <f t="shared" si="2"/>
        <v>28</v>
      </c>
      <c r="H8" s="88">
        <f t="shared" si="2"/>
        <v>28</v>
      </c>
      <c r="I8" s="88">
        <f t="shared" si="2"/>
        <v>28</v>
      </c>
      <c r="J8" s="88">
        <f t="shared" si="2"/>
        <v>28</v>
      </c>
      <c r="K8" s="88">
        <f t="shared" si="2"/>
        <v>28</v>
      </c>
      <c r="L8" s="88">
        <f t="shared" si="2"/>
        <v>28</v>
      </c>
      <c r="M8" s="88">
        <f t="shared" si="2"/>
        <v>28</v>
      </c>
      <c r="N8" s="88">
        <f t="shared" si="2"/>
        <v>28</v>
      </c>
      <c r="O8" s="88">
        <f t="shared" si="2"/>
        <v>28</v>
      </c>
      <c r="P8" s="88">
        <f t="shared" si="2"/>
        <v>28</v>
      </c>
      <c r="Q8" s="109">
        <f t="shared" ref="Q8:Q17" si="3">+D8+E8+F8+G8+H8+I8+J8+K8+L8+M8+N8+O8+P8</f>
        <v>364</v>
      </c>
    </row>
    <row r="9" spans="2:17" ht="15" thickTop="1" thickBot="1" x14ac:dyDescent="0.2">
      <c r="B9" s="217" t="s">
        <v>54</v>
      </c>
      <c r="C9" s="218"/>
      <c r="D9" s="89">
        <f t="shared" ref="D9:P9" si="4">+D8</f>
        <v>28</v>
      </c>
      <c r="E9" s="89">
        <f t="shared" si="4"/>
        <v>28</v>
      </c>
      <c r="F9" s="89">
        <f t="shared" si="4"/>
        <v>28</v>
      </c>
      <c r="G9" s="89">
        <f t="shared" si="4"/>
        <v>28</v>
      </c>
      <c r="H9" s="89">
        <f t="shared" si="4"/>
        <v>28</v>
      </c>
      <c r="I9" s="89">
        <f t="shared" si="4"/>
        <v>28</v>
      </c>
      <c r="J9" s="89">
        <f t="shared" si="4"/>
        <v>28</v>
      </c>
      <c r="K9" s="89">
        <f t="shared" si="4"/>
        <v>28</v>
      </c>
      <c r="L9" s="89">
        <f t="shared" si="4"/>
        <v>28</v>
      </c>
      <c r="M9" s="89">
        <f t="shared" si="4"/>
        <v>28</v>
      </c>
      <c r="N9" s="89">
        <f t="shared" si="4"/>
        <v>28</v>
      </c>
      <c r="O9" s="89">
        <f t="shared" si="4"/>
        <v>28</v>
      </c>
      <c r="P9" s="89">
        <f t="shared" si="4"/>
        <v>28</v>
      </c>
      <c r="Q9" s="105">
        <f t="shared" si="3"/>
        <v>364</v>
      </c>
    </row>
    <row r="10" spans="2:17" ht="15" thickTop="1" thickBot="1" x14ac:dyDescent="0.2">
      <c r="B10" s="90" t="s">
        <v>55</v>
      </c>
      <c r="C10" s="91" t="s">
        <v>1</v>
      </c>
      <c r="D10" s="92">
        <f t="shared" ref="D10:P10" si="5">+D19/$Q$19</f>
        <v>7.6923076923076927E-2</v>
      </c>
      <c r="E10" s="92">
        <f t="shared" si="5"/>
        <v>7.6923076923076927E-2</v>
      </c>
      <c r="F10" s="92">
        <f t="shared" si="5"/>
        <v>7.6923076923076927E-2</v>
      </c>
      <c r="G10" s="92">
        <f t="shared" si="5"/>
        <v>7.6923076923076927E-2</v>
      </c>
      <c r="H10" s="92">
        <f t="shared" si="5"/>
        <v>7.6923076923076927E-2</v>
      </c>
      <c r="I10" s="92">
        <f t="shared" si="5"/>
        <v>7.6923076923076927E-2</v>
      </c>
      <c r="J10" s="92">
        <f t="shared" si="5"/>
        <v>7.6923076923076927E-2</v>
      </c>
      <c r="K10" s="92">
        <f t="shared" si="5"/>
        <v>7.6923076923076927E-2</v>
      </c>
      <c r="L10" s="92">
        <f t="shared" si="5"/>
        <v>7.6923076923076927E-2</v>
      </c>
      <c r="M10" s="92">
        <f t="shared" si="5"/>
        <v>7.6923076923076927E-2</v>
      </c>
      <c r="N10" s="92">
        <f t="shared" si="5"/>
        <v>7.6923076923076927E-2</v>
      </c>
      <c r="O10" s="92">
        <f t="shared" si="5"/>
        <v>7.6923076923076927E-2</v>
      </c>
      <c r="P10" s="92">
        <f t="shared" si="5"/>
        <v>7.6923076923076927E-2</v>
      </c>
      <c r="Q10" s="93">
        <f t="shared" si="3"/>
        <v>0.99999999999999978</v>
      </c>
    </row>
    <row r="11" spans="2:17" ht="13" customHeight="1" thickTop="1" x14ac:dyDescent="0.15">
      <c r="B11" s="13">
        <v>1</v>
      </c>
      <c r="C11" s="14" t="str">
        <f>'Achalandage journalier'!C11</f>
        <v>6 h à 9 h 30</v>
      </c>
      <c r="D11" s="106">
        <f>+'Achalandage journalier'!D11+'Achalandage journalier'!D20+'Achalandage journalier'!D29+'Achalandage journalier'!D38+'Achalandage journalier'!D47+'Achalandage journalier'!D56+'Achalandage journalier'!D65+'Achalandage journalier'!D75+'Achalandage journalier'!D84+'Achalandage journalier'!D93+'Achalandage journalier'!D102+'Achalandage journalier'!D111+'Achalandage journalier'!D120+'Achalandage journalier'!D129+'Achalandage journalier'!D139+'Achalandage journalier'!D148+'Achalandage journalier'!D157+'Achalandage journalier'!D166+'Achalandage journalier'!D175+'Achalandage journalier'!D184+'Achalandage journalier'!D193+'Achalandage journalier'!D203+'Achalandage journalier'!D212+'Achalandage journalier'!D221+'Achalandage journalier'!D230+'Achalandage journalier'!D239+'Achalandage journalier'!D248+'Achalandage journalier'!D257</f>
        <v>28</v>
      </c>
      <c r="E11" s="94">
        <f>+'Achalandage journalier'!E11+'Achalandage journalier'!E20+'Achalandage journalier'!E29+'Achalandage journalier'!E38+'Achalandage journalier'!E47+'Achalandage journalier'!E56+'Achalandage journalier'!E65+'Achalandage journalier'!E75+'Achalandage journalier'!E84+'Achalandage journalier'!E93+'Achalandage journalier'!E102+'Achalandage journalier'!E111+'Achalandage journalier'!E120+'Achalandage journalier'!E129+'Achalandage journalier'!E139+'Achalandage journalier'!E148+'Achalandage journalier'!E157+'Achalandage journalier'!E166+'Achalandage journalier'!E175+'Achalandage journalier'!E184+'Achalandage journalier'!E193+'Achalandage journalier'!E203+'Achalandage journalier'!E212+'Achalandage journalier'!E221+'Achalandage journalier'!E230+'Achalandage journalier'!E239+'Achalandage journalier'!E248+'Achalandage journalier'!E257</f>
        <v>28</v>
      </c>
      <c r="F11" s="94">
        <f>+'Achalandage journalier'!F11+'Achalandage journalier'!F20+'Achalandage journalier'!F29+'Achalandage journalier'!F38+'Achalandage journalier'!F47+'Achalandage journalier'!F56+'Achalandage journalier'!F65+'Achalandage journalier'!F75+'Achalandage journalier'!F84+'Achalandage journalier'!F93+'Achalandage journalier'!F102+'Achalandage journalier'!F111+'Achalandage journalier'!F120+'Achalandage journalier'!F129+'Achalandage journalier'!F139+'Achalandage journalier'!F148+'Achalandage journalier'!F157+'Achalandage journalier'!F166+'Achalandage journalier'!F175+'Achalandage journalier'!F184+'Achalandage journalier'!F193+'Achalandage journalier'!F203+'Achalandage journalier'!F212+'Achalandage journalier'!F221+'Achalandage journalier'!F230+'Achalandage journalier'!F239+'Achalandage journalier'!F248+'Achalandage journalier'!F257</f>
        <v>28</v>
      </c>
      <c r="G11" s="94">
        <f>+'Achalandage journalier'!G11+'Achalandage journalier'!G20+'Achalandage journalier'!G29+'Achalandage journalier'!G38+'Achalandage journalier'!G47+'Achalandage journalier'!G56+'Achalandage journalier'!G65+'Achalandage journalier'!G75+'Achalandage journalier'!G84+'Achalandage journalier'!G93+'Achalandage journalier'!G102+'Achalandage journalier'!G111+'Achalandage journalier'!G120+'Achalandage journalier'!G129+'Achalandage journalier'!G139+'Achalandage journalier'!G148+'Achalandage journalier'!G157+'Achalandage journalier'!G166+'Achalandage journalier'!G175+'Achalandage journalier'!G184+'Achalandage journalier'!G193+'Achalandage journalier'!G203+'Achalandage journalier'!G212+'Achalandage journalier'!G221+'Achalandage journalier'!G230+'Achalandage journalier'!G239+'Achalandage journalier'!G248+'Achalandage journalier'!G257</f>
        <v>28</v>
      </c>
      <c r="H11" s="94">
        <f>+'Achalandage journalier'!H11+'Achalandage journalier'!H20+'Achalandage journalier'!H29+'Achalandage journalier'!H38+'Achalandage journalier'!H47+'Achalandage journalier'!H56+'Achalandage journalier'!H65+'Achalandage journalier'!H75+'Achalandage journalier'!H84+'Achalandage journalier'!H93+'Achalandage journalier'!H102+'Achalandage journalier'!H111+'Achalandage journalier'!H120+'Achalandage journalier'!H129+'Achalandage journalier'!H139+'Achalandage journalier'!H148+'Achalandage journalier'!H157+'Achalandage journalier'!H166+'Achalandage journalier'!H175+'Achalandage journalier'!H184+'Achalandage journalier'!H193+'Achalandage journalier'!H203+'Achalandage journalier'!H212+'Achalandage journalier'!H221+'Achalandage journalier'!H230+'Achalandage journalier'!H239+'Achalandage journalier'!H248+'Achalandage journalier'!H257</f>
        <v>28</v>
      </c>
      <c r="I11" s="94">
        <f>+'Achalandage journalier'!I11+'Achalandage journalier'!I20+'Achalandage journalier'!I29+'Achalandage journalier'!I38+'Achalandage journalier'!I47+'Achalandage journalier'!I56+'Achalandage journalier'!I65+'Achalandage journalier'!I75+'Achalandage journalier'!I84+'Achalandage journalier'!I93+'Achalandage journalier'!I102+'Achalandage journalier'!I111+'Achalandage journalier'!I120+'Achalandage journalier'!I129+'Achalandage journalier'!I139+'Achalandage journalier'!I148+'Achalandage journalier'!I157+'Achalandage journalier'!I166+'Achalandage journalier'!I175+'Achalandage journalier'!I184+'Achalandage journalier'!I193+'Achalandage journalier'!I203+'Achalandage journalier'!I212+'Achalandage journalier'!I221+'Achalandage journalier'!I230+'Achalandage journalier'!I239+'Achalandage journalier'!I248+'Achalandage journalier'!I257</f>
        <v>28</v>
      </c>
      <c r="J11" s="94">
        <f>+'Achalandage journalier'!J11+'Achalandage journalier'!J20+'Achalandage journalier'!J29+'Achalandage journalier'!J38+'Achalandage journalier'!J47+'Achalandage journalier'!J56+'Achalandage journalier'!J65+'Achalandage journalier'!J75+'Achalandage journalier'!J84+'Achalandage journalier'!J93+'Achalandage journalier'!J102+'Achalandage journalier'!J111+'Achalandage journalier'!J120+'Achalandage journalier'!J129+'Achalandage journalier'!J139+'Achalandage journalier'!J148+'Achalandage journalier'!J157+'Achalandage journalier'!J166+'Achalandage journalier'!J175+'Achalandage journalier'!J184+'Achalandage journalier'!J193+'Achalandage journalier'!J203+'Achalandage journalier'!J212+'Achalandage journalier'!J221+'Achalandage journalier'!J230+'Achalandage journalier'!J239+'Achalandage journalier'!J248+'Achalandage journalier'!J257</f>
        <v>28</v>
      </c>
      <c r="K11" s="94">
        <f>+'Achalandage journalier'!K11+'Achalandage journalier'!K20+'Achalandage journalier'!K29+'Achalandage journalier'!K38+'Achalandage journalier'!K47+'Achalandage journalier'!K56+'Achalandage journalier'!K65+'Achalandage journalier'!K75+'Achalandage journalier'!K84+'Achalandage journalier'!K93+'Achalandage journalier'!K102+'Achalandage journalier'!K111+'Achalandage journalier'!K120+'Achalandage journalier'!K129+'Achalandage journalier'!K139+'Achalandage journalier'!K148+'Achalandage journalier'!K157+'Achalandage journalier'!K166+'Achalandage journalier'!K175+'Achalandage journalier'!K184+'Achalandage journalier'!K193+'Achalandage journalier'!K203+'Achalandage journalier'!K212+'Achalandage journalier'!K221+'Achalandage journalier'!K230+'Achalandage journalier'!K239+'Achalandage journalier'!K248+'Achalandage journalier'!K257</f>
        <v>28</v>
      </c>
      <c r="L11" s="94">
        <f>+'Achalandage journalier'!L11+'Achalandage journalier'!L20+'Achalandage journalier'!L29+'Achalandage journalier'!L38+'Achalandage journalier'!L47+'Achalandage journalier'!L56+'Achalandage journalier'!L65+'Achalandage journalier'!L75+'Achalandage journalier'!L84+'Achalandage journalier'!L93+'Achalandage journalier'!L102+'Achalandage journalier'!L111+'Achalandage journalier'!L120+'Achalandage journalier'!L129+'Achalandage journalier'!L139+'Achalandage journalier'!L148+'Achalandage journalier'!L157+'Achalandage journalier'!L166+'Achalandage journalier'!L175+'Achalandage journalier'!L184+'Achalandage journalier'!L193+'Achalandage journalier'!L203+'Achalandage journalier'!L212+'Achalandage journalier'!L221+'Achalandage journalier'!L230+'Achalandage journalier'!L239+'Achalandage journalier'!L248+'Achalandage journalier'!L257</f>
        <v>28</v>
      </c>
      <c r="M11" s="94">
        <f>+'Achalandage journalier'!M11+'Achalandage journalier'!M20+'Achalandage journalier'!M29+'Achalandage journalier'!M38+'Achalandage journalier'!M47+'Achalandage journalier'!M56+'Achalandage journalier'!M65+'Achalandage journalier'!M75+'Achalandage journalier'!M84+'Achalandage journalier'!M93+'Achalandage journalier'!M102+'Achalandage journalier'!M111+'Achalandage journalier'!M120+'Achalandage journalier'!M129+'Achalandage journalier'!M139+'Achalandage journalier'!M148+'Achalandage journalier'!M157+'Achalandage journalier'!M166+'Achalandage journalier'!M175+'Achalandage journalier'!M184+'Achalandage journalier'!M193+'Achalandage journalier'!M203+'Achalandage journalier'!M212+'Achalandage journalier'!M221+'Achalandage journalier'!M230+'Achalandage journalier'!M239+'Achalandage journalier'!M248+'Achalandage journalier'!M257</f>
        <v>28</v>
      </c>
      <c r="N11" s="94">
        <f>+'Achalandage journalier'!N11+'Achalandage journalier'!N20+'Achalandage journalier'!N29+'Achalandage journalier'!N38+'Achalandage journalier'!N47+'Achalandage journalier'!N56+'Achalandage journalier'!N65+'Achalandage journalier'!N75+'Achalandage journalier'!N84+'Achalandage journalier'!N93+'Achalandage journalier'!N102+'Achalandage journalier'!N111+'Achalandage journalier'!N120+'Achalandage journalier'!N129+'Achalandage journalier'!N139+'Achalandage journalier'!N148+'Achalandage journalier'!N157+'Achalandage journalier'!N166+'Achalandage journalier'!N175+'Achalandage journalier'!N184+'Achalandage journalier'!N193+'Achalandage journalier'!N203+'Achalandage journalier'!N212+'Achalandage journalier'!N221+'Achalandage journalier'!N230+'Achalandage journalier'!N239+'Achalandage journalier'!N248+'Achalandage journalier'!N257</f>
        <v>28</v>
      </c>
      <c r="O11" s="94">
        <f>+'Achalandage journalier'!O11+'Achalandage journalier'!O20+'Achalandage journalier'!O29+'Achalandage journalier'!O38+'Achalandage journalier'!O47+'Achalandage journalier'!O56+'Achalandage journalier'!O65+'Achalandage journalier'!O75+'Achalandage journalier'!O84+'Achalandage journalier'!O93+'Achalandage journalier'!O102+'Achalandage journalier'!O111+'Achalandage journalier'!O120+'Achalandage journalier'!O129+'Achalandage journalier'!O139+'Achalandage journalier'!O148+'Achalandage journalier'!O157+'Achalandage journalier'!O166+'Achalandage journalier'!O175+'Achalandage journalier'!O184+'Achalandage journalier'!O193+'Achalandage journalier'!O203+'Achalandage journalier'!O212+'Achalandage journalier'!O221+'Achalandage journalier'!O230+'Achalandage journalier'!O239+'Achalandage journalier'!O248+'Achalandage journalier'!O257</f>
        <v>28</v>
      </c>
      <c r="P11" s="94">
        <f>+'Achalandage journalier'!P11+'Achalandage journalier'!P20+'Achalandage journalier'!P29+'Achalandage journalier'!P38+'Achalandage journalier'!P47+'Achalandage journalier'!P56+'Achalandage journalier'!P65+'Achalandage journalier'!P75+'Achalandage journalier'!P84+'Achalandage journalier'!P93+'Achalandage journalier'!P102+'Achalandage journalier'!P111+'Achalandage journalier'!P120+'Achalandage journalier'!P129+'Achalandage journalier'!P139+'Achalandage journalier'!P148+'Achalandage journalier'!P157+'Achalandage journalier'!P166+'Achalandage journalier'!P175+'Achalandage journalier'!P184+'Achalandage journalier'!P193+'Achalandage journalier'!P203+'Achalandage journalier'!P212+'Achalandage journalier'!P221+'Achalandage journalier'!P230+'Achalandage journalier'!P239+'Achalandage journalier'!P248+'Achalandage journalier'!P257</f>
        <v>28</v>
      </c>
      <c r="Q11" s="95">
        <f t="shared" si="3"/>
        <v>364</v>
      </c>
    </row>
    <row r="12" spans="2:17" x14ac:dyDescent="0.15">
      <c r="B12" s="16">
        <v>2</v>
      </c>
      <c r="C12" s="17" t="str">
        <f>'Achalandage journalier'!C12</f>
        <v>9 h 30 à 11 h 30</v>
      </c>
      <c r="D12" s="96">
        <f>+'Achalandage journalier'!D12+'Achalandage journalier'!D21+'Achalandage journalier'!D30+'Achalandage journalier'!D39+'Achalandage journalier'!D48+'Achalandage journalier'!D57+'Achalandage journalier'!D66+'Achalandage journalier'!D76+'Achalandage journalier'!D85+'Achalandage journalier'!D94+'Achalandage journalier'!D103+'Achalandage journalier'!D112+'Achalandage journalier'!D121+'Achalandage journalier'!D130+'Achalandage journalier'!D140+'Achalandage journalier'!D149+'Achalandage journalier'!D158+'Achalandage journalier'!D167+'Achalandage journalier'!D176+'Achalandage journalier'!D185+'Achalandage journalier'!D194+'Achalandage journalier'!D204+'Achalandage journalier'!D213+'Achalandage journalier'!D222+'Achalandage journalier'!D231+'Achalandage journalier'!D240+'Achalandage journalier'!D249+'Achalandage journalier'!D258</f>
        <v>28</v>
      </c>
      <c r="E12" s="96">
        <f>+'Achalandage journalier'!E12+'Achalandage journalier'!E21+'Achalandage journalier'!E30+'Achalandage journalier'!E39+'Achalandage journalier'!E48+'Achalandage journalier'!E57+'Achalandage journalier'!E66+'Achalandage journalier'!E76+'Achalandage journalier'!E85+'Achalandage journalier'!E94+'Achalandage journalier'!E103+'Achalandage journalier'!E112+'Achalandage journalier'!E121+'Achalandage journalier'!E130+'Achalandage journalier'!E140+'Achalandage journalier'!E149+'Achalandage journalier'!E158+'Achalandage journalier'!E167+'Achalandage journalier'!E176+'Achalandage journalier'!E185+'Achalandage journalier'!E194+'Achalandage journalier'!E204+'Achalandage journalier'!E213+'Achalandage journalier'!E222+'Achalandage journalier'!E231+'Achalandage journalier'!E240+'Achalandage journalier'!E249+'Achalandage journalier'!E258</f>
        <v>28</v>
      </c>
      <c r="F12" s="96">
        <f>+'Achalandage journalier'!F12+'Achalandage journalier'!F21+'Achalandage journalier'!F30+'Achalandage journalier'!F39+'Achalandage journalier'!F48+'Achalandage journalier'!F57+'Achalandage journalier'!F66+'Achalandage journalier'!F76+'Achalandage journalier'!F85+'Achalandage journalier'!F94+'Achalandage journalier'!F103+'Achalandage journalier'!F112+'Achalandage journalier'!F121+'Achalandage journalier'!F130+'Achalandage journalier'!F140+'Achalandage journalier'!F149+'Achalandage journalier'!F158+'Achalandage journalier'!F167+'Achalandage journalier'!F176+'Achalandage journalier'!F185+'Achalandage journalier'!F194+'Achalandage journalier'!F204+'Achalandage journalier'!F213+'Achalandage journalier'!F222+'Achalandage journalier'!F231+'Achalandage journalier'!F240+'Achalandage journalier'!F249+'Achalandage journalier'!F258</f>
        <v>28</v>
      </c>
      <c r="G12" s="96">
        <f>+'Achalandage journalier'!G12+'Achalandage journalier'!G21+'Achalandage journalier'!G30+'Achalandage journalier'!G39+'Achalandage journalier'!G48+'Achalandage journalier'!G57+'Achalandage journalier'!G66+'Achalandage journalier'!G76+'Achalandage journalier'!G85+'Achalandage journalier'!G94+'Achalandage journalier'!G103+'Achalandage journalier'!G112+'Achalandage journalier'!G121+'Achalandage journalier'!G130+'Achalandage journalier'!G140+'Achalandage journalier'!G149+'Achalandage journalier'!G158+'Achalandage journalier'!G167+'Achalandage journalier'!G176+'Achalandage journalier'!G185+'Achalandage journalier'!G194+'Achalandage journalier'!G204+'Achalandage journalier'!G213+'Achalandage journalier'!G222+'Achalandage journalier'!G231+'Achalandage journalier'!G240+'Achalandage journalier'!G249+'Achalandage journalier'!G258</f>
        <v>28</v>
      </c>
      <c r="H12" s="96">
        <f>+'Achalandage journalier'!H12+'Achalandage journalier'!H21+'Achalandage journalier'!H30+'Achalandage journalier'!H39+'Achalandage journalier'!H48+'Achalandage journalier'!H57+'Achalandage journalier'!H66+'Achalandage journalier'!H76+'Achalandage journalier'!H85+'Achalandage journalier'!H94+'Achalandage journalier'!H103+'Achalandage journalier'!H112+'Achalandage journalier'!H121+'Achalandage journalier'!H130+'Achalandage journalier'!H140+'Achalandage journalier'!H149+'Achalandage journalier'!H158+'Achalandage journalier'!H167+'Achalandage journalier'!H176+'Achalandage journalier'!H185+'Achalandage journalier'!H194+'Achalandage journalier'!H204+'Achalandage journalier'!H213+'Achalandage journalier'!H222+'Achalandage journalier'!H231+'Achalandage journalier'!H240+'Achalandage journalier'!H249+'Achalandage journalier'!H258</f>
        <v>28</v>
      </c>
      <c r="I12" s="96">
        <f>+'Achalandage journalier'!I12+'Achalandage journalier'!I21+'Achalandage journalier'!I30+'Achalandage journalier'!I39+'Achalandage journalier'!I48+'Achalandage journalier'!I57+'Achalandage journalier'!I66+'Achalandage journalier'!I76+'Achalandage journalier'!I85+'Achalandage journalier'!I94+'Achalandage journalier'!I103+'Achalandage journalier'!I112+'Achalandage journalier'!I121+'Achalandage journalier'!I130+'Achalandage journalier'!I140+'Achalandage journalier'!I149+'Achalandage journalier'!I158+'Achalandage journalier'!I167+'Achalandage journalier'!I176+'Achalandage journalier'!I185+'Achalandage journalier'!I194+'Achalandage journalier'!I204+'Achalandage journalier'!I213+'Achalandage journalier'!I222+'Achalandage journalier'!I231+'Achalandage journalier'!I240+'Achalandage journalier'!I249+'Achalandage journalier'!I258</f>
        <v>28</v>
      </c>
      <c r="J12" s="96">
        <f>+'Achalandage journalier'!J12+'Achalandage journalier'!J21+'Achalandage journalier'!J30+'Achalandage journalier'!J39+'Achalandage journalier'!J48+'Achalandage journalier'!J57+'Achalandage journalier'!J66+'Achalandage journalier'!J76+'Achalandage journalier'!J85+'Achalandage journalier'!J94+'Achalandage journalier'!J103+'Achalandage journalier'!J112+'Achalandage journalier'!J121+'Achalandage journalier'!J130+'Achalandage journalier'!J140+'Achalandage journalier'!J149+'Achalandage journalier'!J158+'Achalandage journalier'!J167+'Achalandage journalier'!J176+'Achalandage journalier'!J185+'Achalandage journalier'!J194+'Achalandage journalier'!J204+'Achalandage journalier'!J213+'Achalandage journalier'!J222+'Achalandage journalier'!J231+'Achalandage journalier'!J240+'Achalandage journalier'!J249+'Achalandage journalier'!J258</f>
        <v>28</v>
      </c>
      <c r="K12" s="96">
        <f>+'Achalandage journalier'!K12+'Achalandage journalier'!K21+'Achalandage journalier'!K30+'Achalandage journalier'!K39+'Achalandage journalier'!K48+'Achalandage journalier'!K57+'Achalandage journalier'!K66+'Achalandage journalier'!K76+'Achalandage journalier'!K85+'Achalandage journalier'!K94+'Achalandage journalier'!K103+'Achalandage journalier'!K112+'Achalandage journalier'!K121+'Achalandage journalier'!K130+'Achalandage journalier'!K140+'Achalandage journalier'!K149+'Achalandage journalier'!K158+'Achalandage journalier'!K167+'Achalandage journalier'!K176+'Achalandage journalier'!K185+'Achalandage journalier'!K194+'Achalandage journalier'!K204+'Achalandage journalier'!K213+'Achalandage journalier'!K222+'Achalandage journalier'!K231+'Achalandage journalier'!K240+'Achalandage journalier'!K249+'Achalandage journalier'!K258</f>
        <v>28</v>
      </c>
      <c r="L12" s="96">
        <f>+'Achalandage journalier'!L12+'Achalandage journalier'!L21+'Achalandage journalier'!L30+'Achalandage journalier'!L39+'Achalandage journalier'!L48+'Achalandage journalier'!L57+'Achalandage journalier'!L66+'Achalandage journalier'!L76+'Achalandage journalier'!L85+'Achalandage journalier'!L94+'Achalandage journalier'!L103+'Achalandage journalier'!L112+'Achalandage journalier'!L121+'Achalandage journalier'!L130+'Achalandage journalier'!L140+'Achalandage journalier'!L149+'Achalandage journalier'!L158+'Achalandage journalier'!L167+'Achalandage journalier'!L176+'Achalandage journalier'!L185+'Achalandage journalier'!L194+'Achalandage journalier'!L204+'Achalandage journalier'!L213+'Achalandage journalier'!L222+'Achalandage journalier'!L231+'Achalandage journalier'!L240+'Achalandage journalier'!L249+'Achalandage journalier'!L258</f>
        <v>28</v>
      </c>
      <c r="M12" s="96">
        <f>+'Achalandage journalier'!M12+'Achalandage journalier'!M21+'Achalandage journalier'!M30+'Achalandage journalier'!M39+'Achalandage journalier'!M48+'Achalandage journalier'!M57+'Achalandage journalier'!M66+'Achalandage journalier'!M76+'Achalandage journalier'!M85+'Achalandage journalier'!M94+'Achalandage journalier'!M103+'Achalandage journalier'!M112+'Achalandage journalier'!M121+'Achalandage journalier'!M130+'Achalandage journalier'!M140+'Achalandage journalier'!M149+'Achalandage journalier'!M158+'Achalandage journalier'!M167+'Achalandage journalier'!M176+'Achalandage journalier'!M185+'Achalandage journalier'!M194+'Achalandage journalier'!M204+'Achalandage journalier'!M213+'Achalandage journalier'!M222+'Achalandage journalier'!M231+'Achalandage journalier'!M240+'Achalandage journalier'!M249+'Achalandage journalier'!M258</f>
        <v>28</v>
      </c>
      <c r="N12" s="96">
        <f>+'Achalandage journalier'!N12+'Achalandage journalier'!N21+'Achalandage journalier'!N30+'Achalandage journalier'!N39+'Achalandage journalier'!N48+'Achalandage journalier'!N57+'Achalandage journalier'!N66+'Achalandage journalier'!N76+'Achalandage journalier'!N85+'Achalandage journalier'!N94+'Achalandage journalier'!N103+'Achalandage journalier'!N112+'Achalandage journalier'!N121+'Achalandage journalier'!N130+'Achalandage journalier'!N140+'Achalandage journalier'!N149+'Achalandage journalier'!N158+'Achalandage journalier'!N167+'Achalandage journalier'!N176+'Achalandage journalier'!N185+'Achalandage journalier'!N194+'Achalandage journalier'!N204+'Achalandage journalier'!N213+'Achalandage journalier'!N222+'Achalandage journalier'!N231+'Achalandage journalier'!N240+'Achalandage journalier'!N249+'Achalandage journalier'!N258</f>
        <v>28</v>
      </c>
      <c r="O12" s="96">
        <f>+'Achalandage journalier'!O12+'Achalandage journalier'!O21+'Achalandage journalier'!O30+'Achalandage journalier'!O39+'Achalandage journalier'!O48+'Achalandage journalier'!O57+'Achalandage journalier'!O66+'Achalandage journalier'!O76+'Achalandage journalier'!O85+'Achalandage journalier'!O94+'Achalandage journalier'!O103+'Achalandage journalier'!O112+'Achalandage journalier'!O121+'Achalandage journalier'!O130+'Achalandage journalier'!O140+'Achalandage journalier'!O149+'Achalandage journalier'!O158+'Achalandage journalier'!O167+'Achalandage journalier'!O176+'Achalandage journalier'!O185+'Achalandage journalier'!O194+'Achalandage journalier'!O204+'Achalandage journalier'!O213+'Achalandage journalier'!O222+'Achalandage journalier'!O231+'Achalandage journalier'!O240+'Achalandage journalier'!O249+'Achalandage journalier'!O258</f>
        <v>28</v>
      </c>
      <c r="P12" s="96">
        <f>+'Achalandage journalier'!P12+'Achalandage journalier'!P21+'Achalandage journalier'!P30+'Achalandage journalier'!P39+'Achalandage journalier'!P48+'Achalandage journalier'!P57+'Achalandage journalier'!P66+'Achalandage journalier'!P76+'Achalandage journalier'!P85+'Achalandage journalier'!P94+'Achalandage journalier'!P103+'Achalandage journalier'!P112+'Achalandage journalier'!P121+'Achalandage journalier'!P130+'Achalandage journalier'!P140+'Achalandage journalier'!P149+'Achalandage journalier'!P158+'Achalandage journalier'!P167+'Achalandage journalier'!P176+'Achalandage journalier'!P185+'Achalandage journalier'!P194+'Achalandage journalier'!P204+'Achalandage journalier'!P213+'Achalandage journalier'!P222+'Achalandage journalier'!P231+'Achalandage journalier'!P240+'Achalandage journalier'!P249+'Achalandage journalier'!P258</f>
        <v>28</v>
      </c>
      <c r="Q12" s="97">
        <f t="shared" si="3"/>
        <v>364</v>
      </c>
    </row>
    <row r="13" spans="2:17" ht="13" customHeight="1" x14ac:dyDescent="0.15">
      <c r="B13" s="16">
        <v>3</v>
      </c>
      <c r="C13" s="17" t="str">
        <f>'Achalandage journalier'!C13</f>
        <v>11 h 30 à 14 h 30</v>
      </c>
      <c r="D13" s="96">
        <f>+'Achalandage journalier'!D13+'Achalandage journalier'!D22+'Achalandage journalier'!D31+'Achalandage journalier'!D40+'Achalandage journalier'!D49+'Achalandage journalier'!D58+'Achalandage journalier'!D67+'Achalandage journalier'!D77+'Achalandage journalier'!D86+'Achalandage journalier'!D95+'Achalandage journalier'!D104+'Achalandage journalier'!D113+'Achalandage journalier'!D122+'Achalandage journalier'!D131+'Achalandage journalier'!D141+'Achalandage journalier'!D150+'Achalandage journalier'!D159+'Achalandage journalier'!D168+'Achalandage journalier'!D177+'Achalandage journalier'!D186+'Achalandage journalier'!D195+'Achalandage journalier'!D205+'Achalandage journalier'!D214+'Achalandage journalier'!D223+'Achalandage journalier'!D232+'Achalandage journalier'!D241+'Achalandage journalier'!D250+'Achalandage journalier'!D259</f>
        <v>28</v>
      </c>
      <c r="E13" s="96">
        <f>+'Achalandage journalier'!E13+'Achalandage journalier'!E22+'Achalandage journalier'!E31+'Achalandage journalier'!E40+'Achalandage journalier'!E49+'Achalandage journalier'!E58+'Achalandage journalier'!E67+'Achalandage journalier'!E77+'Achalandage journalier'!E86+'Achalandage journalier'!E95+'Achalandage journalier'!E104+'Achalandage journalier'!E113+'Achalandage journalier'!E122+'Achalandage journalier'!E131+'Achalandage journalier'!E141+'Achalandage journalier'!E150+'Achalandage journalier'!E159+'Achalandage journalier'!E168+'Achalandage journalier'!E177+'Achalandage journalier'!E186+'Achalandage journalier'!E195+'Achalandage journalier'!E205+'Achalandage journalier'!E214+'Achalandage journalier'!E223+'Achalandage journalier'!E232+'Achalandage journalier'!E241+'Achalandage journalier'!E250+'Achalandage journalier'!E259</f>
        <v>28</v>
      </c>
      <c r="F13" s="96">
        <f>+'Achalandage journalier'!F13+'Achalandage journalier'!F22+'Achalandage journalier'!F31+'Achalandage journalier'!F40+'Achalandage journalier'!F49+'Achalandage journalier'!F58+'Achalandage journalier'!F67+'Achalandage journalier'!F77+'Achalandage journalier'!F86+'Achalandage journalier'!F95+'Achalandage journalier'!F104+'Achalandage journalier'!F113+'Achalandage journalier'!F122+'Achalandage journalier'!F131+'Achalandage journalier'!F141+'Achalandage journalier'!F150+'Achalandage journalier'!F159+'Achalandage journalier'!F168+'Achalandage journalier'!F177+'Achalandage journalier'!F186+'Achalandage journalier'!F195+'Achalandage journalier'!F205+'Achalandage journalier'!F214+'Achalandage journalier'!F223+'Achalandage journalier'!F232+'Achalandage journalier'!F241+'Achalandage journalier'!F250+'Achalandage journalier'!F259</f>
        <v>28</v>
      </c>
      <c r="G13" s="96">
        <f>+'Achalandage journalier'!G13+'Achalandage journalier'!G22+'Achalandage journalier'!G31+'Achalandage journalier'!G40+'Achalandage journalier'!G49+'Achalandage journalier'!G58+'Achalandage journalier'!G67+'Achalandage journalier'!G77+'Achalandage journalier'!G86+'Achalandage journalier'!G95+'Achalandage journalier'!G104+'Achalandage journalier'!G113+'Achalandage journalier'!G122+'Achalandage journalier'!G131+'Achalandage journalier'!G141+'Achalandage journalier'!G150+'Achalandage journalier'!G159+'Achalandage journalier'!G168+'Achalandage journalier'!G177+'Achalandage journalier'!G186+'Achalandage journalier'!G195+'Achalandage journalier'!G205+'Achalandage journalier'!G214+'Achalandage journalier'!G223+'Achalandage journalier'!G232+'Achalandage journalier'!G241+'Achalandage journalier'!G250+'Achalandage journalier'!G259</f>
        <v>28</v>
      </c>
      <c r="H13" s="96">
        <f>+'Achalandage journalier'!H13+'Achalandage journalier'!H22+'Achalandage journalier'!H31+'Achalandage journalier'!H40+'Achalandage journalier'!H49+'Achalandage journalier'!H58+'Achalandage journalier'!H67+'Achalandage journalier'!H77+'Achalandage journalier'!H86+'Achalandage journalier'!H95+'Achalandage journalier'!H104+'Achalandage journalier'!H113+'Achalandage journalier'!H122+'Achalandage journalier'!H131+'Achalandage journalier'!H141+'Achalandage journalier'!H150+'Achalandage journalier'!H159+'Achalandage journalier'!H168+'Achalandage journalier'!H177+'Achalandage journalier'!H186+'Achalandage journalier'!H195+'Achalandage journalier'!H205+'Achalandage journalier'!H214+'Achalandage journalier'!H223+'Achalandage journalier'!H232+'Achalandage journalier'!H241+'Achalandage journalier'!H250+'Achalandage journalier'!H259</f>
        <v>28</v>
      </c>
      <c r="I13" s="96">
        <f>+'Achalandage journalier'!I13+'Achalandage journalier'!I22+'Achalandage journalier'!I31+'Achalandage journalier'!I40+'Achalandage journalier'!I49+'Achalandage journalier'!I58+'Achalandage journalier'!I67+'Achalandage journalier'!I77+'Achalandage journalier'!I86+'Achalandage journalier'!I95+'Achalandage journalier'!I104+'Achalandage journalier'!I113+'Achalandage journalier'!I122+'Achalandage journalier'!I131+'Achalandage journalier'!I141+'Achalandage journalier'!I150+'Achalandage journalier'!I159+'Achalandage journalier'!I168+'Achalandage journalier'!I177+'Achalandage journalier'!I186+'Achalandage journalier'!I195+'Achalandage journalier'!I205+'Achalandage journalier'!I214+'Achalandage journalier'!I223+'Achalandage journalier'!I232+'Achalandage journalier'!I241+'Achalandage journalier'!I250+'Achalandage journalier'!I259</f>
        <v>28</v>
      </c>
      <c r="J13" s="96">
        <f>+'Achalandage journalier'!J13+'Achalandage journalier'!J22+'Achalandage journalier'!J31+'Achalandage journalier'!J40+'Achalandage journalier'!J49+'Achalandage journalier'!J58+'Achalandage journalier'!J67+'Achalandage journalier'!J77+'Achalandage journalier'!J86+'Achalandage journalier'!J95+'Achalandage journalier'!J104+'Achalandage journalier'!J113+'Achalandage journalier'!J122+'Achalandage journalier'!J131+'Achalandage journalier'!J141+'Achalandage journalier'!J150+'Achalandage journalier'!J159+'Achalandage journalier'!J168+'Achalandage journalier'!J177+'Achalandage journalier'!J186+'Achalandage journalier'!J195+'Achalandage journalier'!J205+'Achalandage journalier'!J214+'Achalandage journalier'!J223+'Achalandage journalier'!J232+'Achalandage journalier'!J241+'Achalandage journalier'!J250+'Achalandage journalier'!J259</f>
        <v>28</v>
      </c>
      <c r="K13" s="96">
        <f>+'Achalandage journalier'!K13+'Achalandage journalier'!K22+'Achalandage journalier'!K31+'Achalandage journalier'!K40+'Achalandage journalier'!K49+'Achalandage journalier'!K58+'Achalandage journalier'!K67+'Achalandage journalier'!K77+'Achalandage journalier'!K86+'Achalandage journalier'!K95+'Achalandage journalier'!K104+'Achalandage journalier'!K113+'Achalandage journalier'!K122+'Achalandage journalier'!K131+'Achalandage journalier'!K141+'Achalandage journalier'!K150+'Achalandage journalier'!K159+'Achalandage journalier'!K168+'Achalandage journalier'!K177+'Achalandage journalier'!K186+'Achalandage journalier'!K195+'Achalandage journalier'!K205+'Achalandage journalier'!K214+'Achalandage journalier'!K223+'Achalandage journalier'!K232+'Achalandage journalier'!K241+'Achalandage journalier'!K250+'Achalandage journalier'!K259</f>
        <v>28</v>
      </c>
      <c r="L13" s="96">
        <f>+'Achalandage journalier'!L13+'Achalandage journalier'!L22+'Achalandage journalier'!L31+'Achalandage journalier'!L40+'Achalandage journalier'!L49+'Achalandage journalier'!L58+'Achalandage journalier'!L67+'Achalandage journalier'!L77+'Achalandage journalier'!L86+'Achalandage journalier'!L95+'Achalandage journalier'!L104+'Achalandage journalier'!L113+'Achalandage journalier'!L122+'Achalandage journalier'!L131+'Achalandage journalier'!L141+'Achalandage journalier'!L150+'Achalandage journalier'!L159+'Achalandage journalier'!L168+'Achalandage journalier'!L177+'Achalandage journalier'!L186+'Achalandage journalier'!L195+'Achalandage journalier'!L205+'Achalandage journalier'!L214+'Achalandage journalier'!L223+'Achalandage journalier'!L232+'Achalandage journalier'!L241+'Achalandage journalier'!L250+'Achalandage journalier'!L259</f>
        <v>28</v>
      </c>
      <c r="M13" s="96">
        <f>+'Achalandage journalier'!M13+'Achalandage journalier'!M22+'Achalandage journalier'!M31+'Achalandage journalier'!M40+'Achalandage journalier'!M49+'Achalandage journalier'!M58+'Achalandage journalier'!M67+'Achalandage journalier'!M77+'Achalandage journalier'!M86+'Achalandage journalier'!M95+'Achalandage journalier'!M104+'Achalandage journalier'!M113+'Achalandage journalier'!M122+'Achalandage journalier'!M131+'Achalandage journalier'!M141+'Achalandage journalier'!M150+'Achalandage journalier'!M159+'Achalandage journalier'!M168+'Achalandage journalier'!M177+'Achalandage journalier'!M186+'Achalandage journalier'!M195+'Achalandage journalier'!M205+'Achalandage journalier'!M214+'Achalandage journalier'!M223+'Achalandage journalier'!M232+'Achalandage journalier'!M241+'Achalandage journalier'!M250+'Achalandage journalier'!M259</f>
        <v>28</v>
      </c>
      <c r="N13" s="96">
        <f>+'Achalandage journalier'!N13+'Achalandage journalier'!N22+'Achalandage journalier'!N31+'Achalandage journalier'!N40+'Achalandage journalier'!N49+'Achalandage journalier'!N58+'Achalandage journalier'!N67+'Achalandage journalier'!N77+'Achalandage journalier'!N86+'Achalandage journalier'!N95+'Achalandage journalier'!N104+'Achalandage journalier'!N113+'Achalandage journalier'!N122+'Achalandage journalier'!N131+'Achalandage journalier'!N141+'Achalandage journalier'!N150+'Achalandage journalier'!N159+'Achalandage journalier'!N168+'Achalandage journalier'!N177+'Achalandage journalier'!N186+'Achalandage journalier'!N195+'Achalandage journalier'!N205+'Achalandage journalier'!N214+'Achalandage journalier'!N223+'Achalandage journalier'!N232+'Achalandage journalier'!N241+'Achalandage journalier'!N250+'Achalandage journalier'!N259</f>
        <v>28</v>
      </c>
      <c r="O13" s="96">
        <f>+'Achalandage journalier'!O13+'Achalandage journalier'!O22+'Achalandage journalier'!O31+'Achalandage journalier'!O40+'Achalandage journalier'!O49+'Achalandage journalier'!O58+'Achalandage journalier'!O67+'Achalandage journalier'!O77+'Achalandage journalier'!O86+'Achalandage journalier'!O95+'Achalandage journalier'!O104+'Achalandage journalier'!O113+'Achalandage journalier'!O122+'Achalandage journalier'!O131+'Achalandage journalier'!O141+'Achalandage journalier'!O150+'Achalandage journalier'!O159+'Achalandage journalier'!O168+'Achalandage journalier'!O177+'Achalandage journalier'!O186+'Achalandage journalier'!O195+'Achalandage journalier'!O205+'Achalandage journalier'!O214+'Achalandage journalier'!O223+'Achalandage journalier'!O232+'Achalandage journalier'!O241+'Achalandage journalier'!O250+'Achalandage journalier'!O259</f>
        <v>28</v>
      </c>
      <c r="P13" s="96">
        <f>+'Achalandage journalier'!P13+'Achalandage journalier'!P22+'Achalandage journalier'!P31+'Achalandage journalier'!P40+'Achalandage journalier'!P49+'Achalandage journalier'!P58+'Achalandage journalier'!P67+'Achalandage journalier'!P77+'Achalandage journalier'!P86+'Achalandage journalier'!P95+'Achalandage journalier'!P104+'Achalandage journalier'!P113+'Achalandage journalier'!P122+'Achalandage journalier'!P131+'Achalandage journalier'!P141+'Achalandage journalier'!P150+'Achalandage journalier'!P159+'Achalandage journalier'!P168+'Achalandage journalier'!P177+'Achalandage journalier'!P186+'Achalandage journalier'!P195+'Achalandage journalier'!P205+'Achalandage journalier'!P214+'Achalandage journalier'!P223+'Achalandage journalier'!P232+'Achalandage journalier'!P241+'Achalandage journalier'!P250+'Achalandage journalier'!P259</f>
        <v>28</v>
      </c>
      <c r="Q13" s="97">
        <f t="shared" si="3"/>
        <v>364</v>
      </c>
    </row>
    <row r="14" spans="2:17" x14ac:dyDescent="0.15">
      <c r="B14" s="16">
        <v>4</v>
      </c>
      <c r="C14" s="17" t="str">
        <f>'Achalandage journalier'!C14</f>
        <v>14 h 30 à 17 h</v>
      </c>
      <c r="D14" s="107">
        <f>+'Achalandage journalier'!D14+'Achalandage journalier'!D23+'Achalandage journalier'!D32+'Achalandage journalier'!D41+'Achalandage journalier'!D50+'Achalandage journalier'!D59+'Achalandage journalier'!D68+'Achalandage journalier'!D78+'Achalandage journalier'!D87+'Achalandage journalier'!D96+'Achalandage journalier'!D105+'Achalandage journalier'!D114+'Achalandage journalier'!D123+'Achalandage journalier'!D132+'Achalandage journalier'!D142+'Achalandage journalier'!D151+'Achalandage journalier'!D160+'Achalandage journalier'!D169+'Achalandage journalier'!D178+'Achalandage journalier'!D187+'Achalandage journalier'!D196+'Achalandage journalier'!D206+'Achalandage journalier'!D215+'Achalandage journalier'!D224+'Achalandage journalier'!D233+'Achalandage journalier'!D242+'Achalandage journalier'!D251+'Achalandage journalier'!D260</f>
        <v>28</v>
      </c>
      <c r="E14" s="107">
        <f>+'Achalandage journalier'!E14+'Achalandage journalier'!E23+'Achalandage journalier'!E32+'Achalandage journalier'!E41+'Achalandage journalier'!E50+'Achalandage journalier'!E59+'Achalandage journalier'!E68+'Achalandage journalier'!E78+'Achalandage journalier'!E87+'Achalandage journalier'!E96+'Achalandage journalier'!E105+'Achalandage journalier'!E114+'Achalandage journalier'!E123+'Achalandage journalier'!E132+'Achalandage journalier'!E142+'Achalandage journalier'!E151+'Achalandage journalier'!E160+'Achalandage journalier'!E169+'Achalandage journalier'!E178+'Achalandage journalier'!E187+'Achalandage journalier'!E196+'Achalandage journalier'!E206+'Achalandage journalier'!E215+'Achalandage journalier'!E224+'Achalandage journalier'!E233+'Achalandage journalier'!E242+'Achalandage journalier'!E251+'Achalandage journalier'!E260</f>
        <v>28</v>
      </c>
      <c r="F14" s="107">
        <f>+'Achalandage journalier'!F14+'Achalandage journalier'!F23+'Achalandage journalier'!F32+'Achalandage journalier'!F41+'Achalandage journalier'!F50+'Achalandage journalier'!F59+'Achalandage journalier'!F68+'Achalandage journalier'!F78+'Achalandage journalier'!F87+'Achalandage journalier'!F96+'Achalandage journalier'!F105+'Achalandage journalier'!F114+'Achalandage journalier'!F123+'Achalandage journalier'!F132+'Achalandage journalier'!F142+'Achalandage journalier'!F151+'Achalandage journalier'!F160+'Achalandage journalier'!F169+'Achalandage journalier'!F178+'Achalandage journalier'!F187+'Achalandage journalier'!F196+'Achalandage journalier'!F206+'Achalandage journalier'!F215+'Achalandage journalier'!F224+'Achalandage journalier'!F233+'Achalandage journalier'!F242+'Achalandage journalier'!F251+'Achalandage journalier'!F260</f>
        <v>28</v>
      </c>
      <c r="G14" s="107">
        <f>+'Achalandage journalier'!G14+'Achalandage journalier'!G23+'Achalandage journalier'!G32+'Achalandage journalier'!G41+'Achalandage journalier'!G50+'Achalandage journalier'!G59+'Achalandage journalier'!G68+'Achalandage journalier'!G78+'Achalandage journalier'!G87+'Achalandage journalier'!G96+'Achalandage journalier'!G105+'Achalandage journalier'!G114+'Achalandage journalier'!G123+'Achalandage journalier'!G132+'Achalandage journalier'!G142+'Achalandage journalier'!G151+'Achalandage journalier'!G160+'Achalandage journalier'!G169+'Achalandage journalier'!G178+'Achalandage journalier'!G187+'Achalandage journalier'!G196+'Achalandage journalier'!G206+'Achalandage journalier'!G215+'Achalandage journalier'!G224+'Achalandage journalier'!G233+'Achalandage journalier'!G242+'Achalandage journalier'!G251+'Achalandage journalier'!G260</f>
        <v>28</v>
      </c>
      <c r="H14" s="107">
        <f>+'Achalandage journalier'!H14+'Achalandage journalier'!H23+'Achalandage journalier'!H32+'Achalandage journalier'!H41+'Achalandage journalier'!H50+'Achalandage journalier'!H59+'Achalandage journalier'!H68+'Achalandage journalier'!H78+'Achalandage journalier'!H87+'Achalandage journalier'!H96+'Achalandage journalier'!H105+'Achalandage journalier'!H114+'Achalandage journalier'!H123+'Achalandage journalier'!H132+'Achalandage journalier'!H142+'Achalandage journalier'!H151+'Achalandage journalier'!H160+'Achalandage journalier'!H169+'Achalandage journalier'!H178+'Achalandage journalier'!H187+'Achalandage journalier'!H196+'Achalandage journalier'!H206+'Achalandage journalier'!H215+'Achalandage journalier'!H224+'Achalandage journalier'!H233+'Achalandage journalier'!H242+'Achalandage journalier'!H251+'Achalandage journalier'!H260</f>
        <v>28</v>
      </c>
      <c r="I14" s="107">
        <f>+'Achalandage journalier'!I14+'Achalandage journalier'!I23+'Achalandage journalier'!I32+'Achalandage journalier'!I41+'Achalandage journalier'!I50+'Achalandage journalier'!I59+'Achalandage journalier'!I68+'Achalandage journalier'!I78+'Achalandage journalier'!I87+'Achalandage journalier'!I96+'Achalandage journalier'!I105+'Achalandage journalier'!I114+'Achalandage journalier'!I123+'Achalandage journalier'!I132+'Achalandage journalier'!I142+'Achalandage journalier'!I151+'Achalandage journalier'!I160+'Achalandage journalier'!I169+'Achalandage journalier'!I178+'Achalandage journalier'!I187+'Achalandage journalier'!I196+'Achalandage journalier'!I206+'Achalandage journalier'!I215+'Achalandage journalier'!I224+'Achalandage journalier'!I233+'Achalandage journalier'!I242+'Achalandage journalier'!I251+'Achalandage journalier'!I260</f>
        <v>28</v>
      </c>
      <c r="J14" s="107">
        <f>+'Achalandage journalier'!J14+'Achalandage journalier'!J23+'Achalandage journalier'!J32+'Achalandage journalier'!J41+'Achalandage journalier'!J50+'Achalandage journalier'!J59+'Achalandage journalier'!J68+'Achalandage journalier'!J78+'Achalandage journalier'!J87+'Achalandage journalier'!J96+'Achalandage journalier'!J105+'Achalandage journalier'!J114+'Achalandage journalier'!J123+'Achalandage journalier'!J132+'Achalandage journalier'!J142+'Achalandage journalier'!J151+'Achalandage journalier'!J160+'Achalandage journalier'!J169+'Achalandage journalier'!J178+'Achalandage journalier'!J187+'Achalandage journalier'!J196+'Achalandage journalier'!J206+'Achalandage journalier'!J215+'Achalandage journalier'!J224+'Achalandage journalier'!J233+'Achalandage journalier'!J242+'Achalandage journalier'!J251+'Achalandage journalier'!J260</f>
        <v>28</v>
      </c>
      <c r="K14" s="107">
        <f>+'Achalandage journalier'!K14+'Achalandage journalier'!K23+'Achalandage journalier'!K32+'Achalandage journalier'!K41+'Achalandage journalier'!K50+'Achalandage journalier'!K59+'Achalandage journalier'!K68+'Achalandage journalier'!K78+'Achalandage journalier'!K87+'Achalandage journalier'!K96+'Achalandage journalier'!K105+'Achalandage journalier'!K114+'Achalandage journalier'!K123+'Achalandage journalier'!K132+'Achalandage journalier'!K142+'Achalandage journalier'!K151+'Achalandage journalier'!K160+'Achalandage journalier'!K169+'Achalandage journalier'!K178+'Achalandage journalier'!K187+'Achalandage journalier'!K196+'Achalandage journalier'!K206+'Achalandage journalier'!K215+'Achalandage journalier'!K224+'Achalandage journalier'!K233+'Achalandage journalier'!K242+'Achalandage journalier'!K251+'Achalandage journalier'!K260</f>
        <v>28</v>
      </c>
      <c r="L14" s="107">
        <f>+'Achalandage journalier'!L14+'Achalandage journalier'!L23+'Achalandage journalier'!L32+'Achalandage journalier'!L41+'Achalandage journalier'!L50+'Achalandage journalier'!L59+'Achalandage journalier'!L68+'Achalandage journalier'!L78+'Achalandage journalier'!L87+'Achalandage journalier'!L96+'Achalandage journalier'!L105+'Achalandage journalier'!L114+'Achalandage journalier'!L123+'Achalandage journalier'!L132+'Achalandage journalier'!L142+'Achalandage journalier'!L151+'Achalandage journalier'!L160+'Achalandage journalier'!L169+'Achalandage journalier'!L178+'Achalandage journalier'!L187+'Achalandage journalier'!L196+'Achalandage journalier'!L206+'Achalandage journalier'!L215+'Achalandage journalier'!L224+'Achalandage journalier'!L233+'Achalandage journalier'!L242+'Achalandage journalier'!L251+'Achalandage journalier'!L260</f>
        <v>28</v>
      </c>
      <c r="M14" s="107">
        <f>+'Achalandage journalier'!M14+'Achalandage journalier'!M23+'Achalandage journalier'!M32+'Achalandage journalier'!M41+'Achalandage journalier'!M50+'Achalandage journalier'!M59+'Achalandage journalier'!M68+'Achalandage journalier'!M78+'Achalandage journalier'!M87+'Achalandage journalier'!M96+'Achalandage journalier'!M105+'Achalandage journalier'!M114+'Achalandage journalier'!M123+'Achalandage journalier'!M132+'Achalandage journalier'!M142+'Achalandage journalier'!M151+'Achalandage journalier'!M160+'Achalandage journalier'!M169+'Achalandage journalier'!M178+'Achalandage journalier'!M187+'Achalandage journalier'!M196+'Achalandage journalier'!M206+'Achalandage journalier'!M215+'Achalandage journalier'!M224+'Achalandage journalier'!M233+'Achalandage journalier'!M242+'Achalandage journalier'!M251+'Achalandage journalier'!M260</f>
        <v>28</v>
      </c>
      <c r="N14" s="107">
        <f>+'Achalandage journalier'!N14+'Achalandage journalier'!N23+'Achalandage journalier'!N32+'Achalandage journalier'!N41+'Achalandage journalier'!N50+'Achalandage journalier'!N59+'Achalandage journalier'!N68+'Achalandage journalier'!N78+'Achalandage journalier'!N87+'Achalandage journalier'!N96+'Achalandage journalier'!N105+'Achalandage journalier'!N114+'Achalandage journalier'!N123+'Achalandage journalier'!N132+'Achalandage journalier'!N142+'Achalandage journalier'!N151+'Achalandage journalier'!N160+'Achalandage journalier'!N169+'Achalandage journalier'!N178+'Achalandage journalier'!N187+'Achalandage journalier'!N196+'Achalandage journalier'!N206+'Achalandage journalier'!N215+'Achalandage journalier'!N224+'Achalandage journalier'!N233+'Achalandage journalier'!N242+'Achalandage journalier'!N251+'Achalandage journalier'!N260</f>
        <v>28</v>
      </c>
      <c r="O14" s="107">
        <f>+'Achalandage journalier'!O14+'Achalandage journalier'!O23+'Achalandage journalier'!O32+'Achalandage journalier'!O41+'Achalandage journalier'!O50+'Achalandage journalier'!O59+'Achalandage journalier'!O68+'Achalandage journalier'!O78+'Achalandage journalier'!O87+'Achalandage journalier'!O96+'Achalandage journalier'!O105+'Achalandage journalier'!O114+'Achalandage journalier'!O123+'Achalandage journalier'!O132+'Achalandage journalier'!O142+'Achalandage journalier'!O151+'Achalandage journalier'!O160+'Achalandage journalier'!O169+'Achalandage journalier'!O178+'Achalandage journalier'!O187+'Achalandage journalier'!O196+'Achalandage journalier'!O206+'Achalandage journalier'!O215+'Achalandage journalier'!O224+'Achalandage journalier'!O233+'Achalandage journalier'!O242+'Achalandage journalier'!O251+'Achalandage journalier'!O260</f>
        <v>28</v>
      </c>
      <c r="P14" s="107">
        <f>+'Achalandage journalier'!P14+'Achalandage journalier'!P23+'Achalandage journalier'!P32+'Achalandage journalier'!P41+'Achalandage journalier'!P50+'Achalandage journalier'!P59+'Achalandage journalier'!P68+'Achalandage journalier'!P78+'Achalandage journalier'!P87+'Achalandage journalier'!P96+'Achalandage journalier'!P105+'Achalandage journalier'!P114+'Achalandage journalier'!P123+'Achalandage journalier'!P132+'Achalandage journalier'!P142+'Achalandage journalier'!P151+'Achalandage journalier'!P160+'Achalandage journalier'!P169+'Achalandage journalier'!P178+'Achalandage journalier'!P187+'Achalandage journalier'!P196+'Achalandage journalier'!P206+'Achalandage journalier'!P215+'Achalandage journalier'!P224+'Achalandage journalier'!P233+'Achalandage journalier'!P242+'Achalandage journalier'!P251+'Achalandage journalier'!P260</f>
        <v>28</v>
      </c>
      <c r="Q14" s="97">
        <f t="shared" si="3"/>
        <v>364</v>
      </c>
    </row>
    <row r="15" spans="2:17" x14ac:dyDescent="0.15">
      <c r="B15" s="16">
        <v>5</v>
      </c>
      <c r="C15" s="17" t="str">
        <f>'Achalandage journalier'!C15</f>
        <v>17 h à 19 h</v>
      </c>
      <c r="D15" s="96">
        <f>+'Achalandage journalier'!D15+'Achalandage journalier'!D24+'Achalandage journalier'!D33+'Achalandage journalier'!D42+'Achalandage journalier'!D51+'Achalandage journalier'!D60+'Achalandage journalier'!D69+'Achalandage journalier'!D79+'Achalandage journalier'!D88+'Achalandage journalier'!D97+'Achalandage journalier'!D106+'Achalandage journalier'!D115+'Achalandage journalier'!D124+'Achalandage journalier'!D133+'Achalandage journalier'!D143+'Achalandage journalier'!D152+'Achalandage journalier'!D161+'Achalandage journalier'!D170+'Achalandage journalier'!D179+'Achalandage journalier'!D188+'Achalandage journalier'!D197+'Achalandage journalier'!D207+'Achalandage journalier'!D216+'Achalandage journalier'!D225+'Achalandage journalier'!D234+'Achalandage journalier'!D243+'Achalandage journalier'!D252+'Achalandage journalier'!D261</f>
        <v>28</v>
      </c>
      <c r="E15" s="96">
        <f>+'Achalandage journalier'!E15+'Achalandage journalier'!E24+'Achalandage journalier'!E33+'Achalandage journalier'!E42+'Achalandage journalier'!E51+'Achalandage journalier'!E60+'Achalandage journalier'!E69+'Achalandage journalier'!E79+'Achalandage journalier'!E88+'Achalandage journalier'!E97+'Achalandage journalier'!E106+'Achalandage journalier'!E115+'Achalandage journalier'!E124+'Achalandage journalier'!E133+'Achalandage journalier'!E143+'Achalandage journalier'!E152+'Achalandage journalier'!E161+'Achalandage journalier'!E170+'Achalandage journalier'!E179+'Achalandage journalier'!E188+'Achalandage journalier'!E197+'Achalandage journalier'!E207+'Achalandage journalier'!E216+'Achalandage journalier'!E225+'Achalandage journalier'!E234+'Achalandage journalier'!E243+'Achalandage journalier'!E252+'Achalandage journalier'!E261</f>
        <v>28</v>
      </c>
      <c r="F15" s="96">
        <f>+'Achalandage journalier'!F15+'Achalandage journalier'!F24+'Achalandage journalier'!F33+'Achalandage journalier'!F42+'Achalandage journalier'!F51+'Achalandage journalier'!F60+'Achalandage journalier'!F69+'Achalandage journalier'!F79+'Achalandage journalier'!F88+'Achalandage journalier'!F97+'Achalandage journalier'!F106+'Achalandage journalier'!F115+'Achalandage journalier'!F124+'Achalandage journalier'!F133+'Achalandage journalier'!F143+'Achalandage journalier'!F152+'Achalandage journalier'!F161+'Achalandage journalier'!F170+'Achalandage journalier'!F179+'Achalandage journalier'!F188+'Achalandage journalier'!F197+'Achalandage journalier'!F207+'Achalandage journalier'!F216+'Achalandage journalier'!F225+'Achalandage journalier'!F234+'Achalandage journalier'!F243+'Achalandage journalier'!F252+'Achalandage journalier'!F261</f>
        <v>28</v>
      </c>
      <c r="G15" s="96">
        <f>+'Achalandage journalier'!G15+'Achalandage journalier'!G24+'Achalandage journalier'!G33+'Achalandage journalier'!G42+'Achalandage journalier'!G51+'Achalandage journalier'!G60+'Achalandage journalier'!G69+'Achalandage journalier'!G79+'Achalandage journalier'!G88+'Achalandage journalier'!G97+'Achalandage journalier'!G106+'Achalandage journalier'!G115+'Achalandage journalier'!G124+'Achalandage journalier'!G133+'Achalandage journalier'!G143+'Achalandage journalier'!G152+'Achalandage journalier'!G161+'Achalandage journalier'!G170+'Achalandage journalier'!G179+'Achalandage journalier'!G188+'Achalandage journalier'!G197+'Achalandage journalier'!G207+'Achalandage journalier'!G216+'Achalandage journalier'!G225+'Achalandage journalier'!G234+'Achalandage journalier'!G243+'Achalandage journalier'!G252+'Achalandage journalier'!G261</f>
        <v>28</v>
      </c>
      <c r="H15" s="96">
        <f>+'Achalandage journalier'!H15+'Achalandage journalier'!H24+'Achalandage journalier'!H33+'Achalandage journalier'!H42+'Achalandage journalier'!H51+'Achalandage journalier'!H60+'Achalandage journalier'!H69+'Achalandage journalier'!H79+'Achalandage journalier'!H88+'Achalandage journalier'!H97+'Achalandage journalier'!H106+'Achalandage journalier'!H115+'Achalandage journalier'!H124+'Achalandage journalier'!H133+'Achalandage journalier'!H143+'Achalandage journalier'!H152+'Achalandage journalier'!H161+'Achalandage journalier'!H170+'Achalandage journalier'!H179+'Achalandage journalier'!H188+'Achalandage journalier'!H197+'Achalandage journalier'!H207+'Achalandage journalier'!H216+'Achalandage journalier'!H225+'Achalandage journalier'!H234+'Achalandage journalier'!H243+'Achalandage journalier'!H252+'Achalandage journalier'!H261</f>
        <v>28</v>
      </c>
      <c r="I15" s="96">
        <f>+'Achalandage journalier'!I15+'Achalandage journalier'!I24+'Achalandage journalier'!I33+'Achalandage journalier'!I42+'Achalandage journalier'!I51+'Achalandage journalier'!I60+'Achalandage journalier'!I69+'Achalandage journalier'!I79+'Achalandage journalier'!I88+'Achalandage journalier'!I97+'Achalandage journalier'!I106+'Achalandage journalier'!I115+'Achalandage journalier'!I124+'Achalandage journalier'!I133+'Achalandage journalier'!I143+'Achalandage journalier'!I152+'Achalandage journalier'!I161+'Achalandage journalier'!I170+'Achalandage journalier'!I179+'Achalandage journalier'!I188+'Achalandage journalier'!I197+'Achalandage journalier'!I207+'Achalandage journalier'!I216+'Achalandage journalier'!I225+'Achalandage journalier'!I234+'Achalandage journalier'!I243+'Achalandage journalier'!I252+'Achalandage journalier'!I261</f>
        <v>28</v>
      </c>
      <c r="J15" s="96">
        <f>+'Achalandage journalier'!J15+'Achalandage journalier'!J24+'Achalandage journalier'!J33+'Achalandage journalier'!J42+'Achalandage journalier'!J51+'Achalandage journalier'!J60+'Achalandage journalier'!J69+'Achalandage journalier'!J79+'Achalandage journalier'!J88+'Achalandage journalier'!J97+'Achalandage journalier'!J106+'Achalandage journalier'!J115+'Achalandage journalier'!J124+'Achalandage journalier'!J133+'Achalandage journalier'!J143+'Achalandage journalier'!J152+'Achalandage journalier'!J161+'Achalandage journalier'!J170+'Achalandage journalier'!J179+'Achalandage journalier'!J188+'Achalandage journalier'!J197+'Achalandage journalier'!J207+'Achalandage journalier'!J216+'Achalandage journalier'!J225+'Achalandage journalier'!J234+'Achalandage journalier'!J243+'Achalandage journalier'!J252+'Achalandage journalier'!J261</f>
        <v>28</v>
      </c>
      <c r="K15" s="96">
        <f>+'Achalandage journalier'!K15+'Achalandage journalier'!K24+'Achalandage journalier'!K33+'Achalandage journalier'!K42+'Achalandage journalier'!K51+'Achalandage journalier'!K60+'Achalandage journalier'!K69+'Achalandage journalier'!K79+'Achalandage journalier'!K88+'Achalandage journalier'!K97+'Achalandage journalier'!K106+'Achalandage journalier'!K115+'Achalandage journalier'!K124+'Achalandage journalier'!K133+'Achalandage journalier'!K143+'Achalandage journalier'!K152+'Achalandage journalier'!K161+'Achalandage journalier'!K170+'Achalandage journalier'!K179+'Achalandage journalier'!K188+'Achalandage journalier'!K197+'Achalandage journalier'!K207+'Achalandage journalier'!K216+'Achalandage journalier'!K225+'Achalandage journalier'!K234+'Achalandage journalier'!K243+'Achalandage journalier'!K252+'Achalandage journalier'!K261</f>
        <v>28</v>
      </c>
      <c r="L15" s="96">
        <f>+'Achalandage journalier'!L15+'Achalandage journalier'!L24+'Achalandage journalier'!L33+'Achalandage journalier'!L42+'Achalandage journalier'!L51+'Achalandage journalier'!L60+'Achalandage journalier'!L69+'Achalandage journalier'!L79+'Achalandage journalier'!L88+'Achalandage journalier'!L97+'Achalandage journalier'!L106+'Achalandage journalier'!L115+'Achalandage journalier'!L124+'Achalandage journalier'!L133+'Achalandage journalier'!L143+'Achalandage journalier'!L152+'Achalandage journalier'!L161+'Achalandage journalier'!L170+'Achalandage journalier'!L179+'Achalandage journalier'!L188+'Achalandage journalier'!L197+'Achalandage journalier'!L207+'Achalandage journalier'!L216+'Achalandage journalier'!L225+'Achalandage journalier'!L234+'Achalandage journalier'!L243+'Achalandage journalier'!L252+'Achalandage journalier'!L261</f>
        <v>28</v>
      </c>
      <c r="M15" s="96">
        <f>+'Achalandage journalier'!M15+'Achalandage journalier'!M24+'Achalandage journalier'!M33+'Achalandage journalier'!M42+'Achalandage journalier'!M51+'Achalandage journalier'!M60+'Achalandage journalier'!M69+'Achalandage journalier'!M79+'Achalandage journalier'!M88+'Achalandage journalier'!M97+'Achalandage journalier'!M106+'Achalandage journalier'!M115+'Achalandage journalier'!M124+'Achalandage journalier'!M133+'Achalandage journalier'!M143+'Achalandage journalier'!M152+'Achalandage journalier'!M161+'Achalandage journalier'!M170+'Achalandage journalier'!M179+'Achalandage journalier'!M188+'Achalandage journalier'!M197+'Achalandage journalier'!M207+'Achalandage journalier'!M216+'Achalandage journalier'!M225+'Achalandage journalier'!M234+'Achalandage journalier'!M243+'Achalandage journalier'!M252+'Achalandage journalier'!M261</f>
        <v>28</v>
      </c>
      <c r="N15" s="96">
        <f>+'Achalandage journalier'!N15+'Achalandage journalier'!N24+'Achalandage journalier'!N33+'Achalandage journalier'!N42+'Achalandage journalier'!N51+'Achalandage journalier'!N60+'Achalandage journalier'!N69+'Achalandage journalier'!N79+'Achalandage journalier'!N88+'Achalandage journalier'!N97+'Achalandage journalier'!N106+'Achalandage journalier'!N115+'Achalandage journalier'!N124+'Achalandage journalier'!N133+'Achalandage journalier'!N143+'Achalandage journalier'!N152+'Achalandage journalier'!N161+'Achalandage journalier'!N170+'Achalandage journalier'!N179+'Achalandage journalier'!N188+'Achalandage journalier'!N197+'Achalandage journalier'!N207+'Achalandage journalier'!N216+'Achalandage journalier'!N225+'Achalandage journalier'!N234+'Achalandage journalier'!N243+'Achalandage journalier'!N252+'Achalandage journalier'!N261</f>
        <v>28</v>
      </c>
      <c r="O15" s="96">
        <f>+'Achalandage journalier'!O15+'Achalandage journalier'!O24+'Achalandage journalier'!O33+'Achalandage journalier'!O42+'Achalandage journalier'!O51+'Achalandage journalier'!O60+'Achalandage journalier'!O69+'Achalandage journalier'!O79+'Achalandage journalier'!O88+'Achalandage journalier'!O97+'Achalandage journalier'!O106+'Achalandage journalier'!O115+'Achalandage journalier'!O124+'Achalandage journalier'!O133+'Achalandage journalier'!O143+'Achalandage journalier'!O152+'Achalandage journalier'!O161+'Achalandage journalier'!O170+'Achalandage journalier'!O179+'Achalandage journalier'!O188+'Achalandage journalier'!O197+'Achalandage journalier'!O207+'Achalandage journalier'!O216+'Achalandage journalier'!O225+'Achalandage journalier'!O234+'Achalandage journalier'!O243+'Achalandage journalier'!O252+'Achalandage journalier'!O261</f>
        <v>28</v>
      </c>
      <c r="P15" s="96">
        <f>+'Achalandage journalier'!P15+'Achalandage journalier'!P24+'Achalandage journalier'!P33+'Achalandage journalier'!P42+'Achalandage journalier'!P51+'Achalandage journalier'!P60+'Achalandage journalier'!P69+'Achalandage journalier'!P79+'Achalandage journalier'!P88+'Achalandage journalier'!P97+'Achalandage journalier'!P106+'Achalandage journalier'!P115+'Achalandage journalier'!P124+'Achalandage journalier'!P133+'Achalandage journalier'!P143+'Achalandage journalier'!P152+'Achalandage journalier'!P161+'Achalandage journalier'!P170+'Achalandage journalier'!P179+'Achalandage journalier'!P188+'Achalandage journalier'!P197+'Achalandage journalier'!P207+'Achalandage journalier'!P216+'Achalandage journalier'!P225+'Achalandage journalier'!P234+'Achalandage journalier'!P243+'Achalandage journalier'!P252+'Achalandage journalier'!P261</f>
        <v>28</v>
      </c>
      <c r="Q15" s="97">
        <f t="shared" si="3"/>
        <v>364</v>
      </c>
    </row>
    <row r="16" spans="2:17" x14ac:dyDescent="0.15">
      <c r="B16" s="16">
        <v>6</v>
      </c>
      <c r="C16" s="17" t="str">
        <f>'Achalandage journalier'!C16</f>
        <v>19 h à 23 h</v>
      </c>
      <c r="D16" s="96">
        <f>+'Achalandage journalier'!D16+'Achalandage journalier'!D25+'Achalandage journalier'!D34+'Achalandage journalier'!D43+'Achalandage journalier'!D52+'Achalandage journalier'!D61+'Achalandage journalier'!D70+'Achalandage journalier'!D80+'Achalandage journalier'!D89+'Achalandage journalier'!D98+'Achalandage journalier'!D107+'Achalandage journalier'!D116+'Achalandage journalier'!D125+'Achalandage journalier'!D134+'Achalandage journalier'!D144+'Achalandage journalier'!D153+'Achalandage journalier'!D162+'Achalandage journalier'!D171+'Achalandage journalier'!D180+'Achalandage journalier'!D189+'Achalandage journalier'!D198+'Achalandage journalier'!D208+'Achalandage journalier'!D217+'Achalandage journalier'!D226+'Achalandage journalier'!D235+'Achalandage journalier'!D244+'Achalandage journalier'!D253+'Achalandage journalier'!D262</f>
        <v>28</v>
      </c>
      <c r="E16" s="96">
        <f>+'Achalandage journalier'!E16+'Achalandage journalier'!E25+'Achalandage journalier'!E34+'Achalandage journalier'!E43+'Achalandage journalier'!E52+'Achalandage journalier'!E61+'Achalandage journalier'!E70+'Achalandage journalier'!E80+'Achalandage journalier'!E89+'Achalandage journalier'!E98+'Achalandage journalier'!E107+'Achalandage journalier'!E116+'Achalandage journalier'!E125+'Achalandage journalier'!E134+'Achalandage journalier'!E144+'Achalandage journalier'!E153+'Achalandage journalier'!E162+'Achalandage journalier'!E171+'Achalandage journalier'!E180+'Achalandage journalier'!E189+'Achalandage journalier'!E198+'Achalandage journalier'!E208+'Achalandage journalier'!E217+'Achalandage journalier'!E226+'Achalandage journalier'!E235+'Achalandage journalier'!E244+'Achalandage journalier'!E253+'Achalandage journalier'!E262</f>
        <v>28</v>
      </c>
      <c r="F16" s="96">
        <f>+'Achalandage journalier'!F16+'Achalandage journalier'!F25+'Achalandage journalier'!F34+'Achalandage journalier'!F43+'Achalandage journalier'!F52+'Achalandage journalier'!F61+'Achalandage journalier'!F70+'Achalandage journalier'!F80+'Achalandage journalier'!F89+'Achalandage journalier'!F98+'Achalandage journalier'!F107+'Achalandage journalier'!F116+'Achalandage journalier'!F125+'Achalandage journalier'!F134+'Achalandage journalier'!F144+'Achalandage journalier'!F153+'Achalandage journalier'!F162+'Achalandage journalier'!F171+'Achalandage journalier'!F180+'Achalandage journalier'!F189+'Achalandage journalier'!F198+'Achalandage journalier'!F208+'Achalandage journalier'!F217+'Achalandage journalier'!F226+'Achalandage journalier'!F235+'Achalandage journalier'!F244+'Achalandage journalier'!F253+'Achalandage journalier'!F262</f>
        <v>28</v>
      </c>
      <c r="G16" s="96">
        <f>+'Achalandage journalier'!G16+'Achalandage journalier'!G25+'Achalandage journalier'!G34+'Achalandage journalier'!G43+'Achalandage journalier'!G52+'Achalandage journalier'!G61+'Achalandage journalier'!G70+'Achalandage journalier'!G80+'Achalandage journalier'!G89+'Achalandage journalier'!G98+'Achalandage journalier'!G107+'Achalandage journalier'!G116+'Achalandage journalier'!G125+'Achalandage journalier'!G134+'Achalandage journalier'!G144+'Achalandage journalier'!G153+'Achalandage journalier'!G162+'Achalandage journalier'!G171+'Achalandage journalier'!G180+'Achalandage journalier'!G189+'Achalandage journalier'!G198+'Achalandage journalier'!G208+'Achalandage journalier'!G217+'Achalandage journalier'!G226+'Achalandage journalier'!G235+'Achalandage journalier'!G244+'Achalandage journalier'!G253+'Achalandage journalier'!G262</f>
        <v>28</v>
      </c>
      <c r="H16" s="96">
        <f>+'Achalandage journalier'!H16+'Achalandage journalier'!H25+'Achalandage journalier'!H34+'Achalandage journalier'!H43+'Achalandage journalier'!H52+'Achalandage journalier'!H61+'Achalandage journalier'!H70+'Achalandage journalier'!H80+'Achalandage journalier'!H89+'Achalandage journalier'!H98+'Achalandage journalier'!H107+'Achalandage journalier'!H116+'Achalandage journalier'!H125+'Achalandage journalier'!H134+'Achalandage journalier'!H144+'Achalandage journalier'!H153+'Achalandage journalier'!H162+'Achalandage journalier'!H171+'Achalandage journalier'!H180+'Achalandage journalier'!H189+'Achalandage journalier'!H198+'Achalandage journalier'!H208+'Achalandage journalier'!H217+'Achalandage journalier'!H226+'Achalandage journalier'!H235+'Achalandage journalier'!H244+'Achalandage journalier'!H253+'Achalandage journalier'!H262</f>
        <v>28</v>
      </c>
      <c r="I16" s="96">
        <f>+'Achalandage journalier'!I16+'Achalandage journalier'!I25+'Achalandage journalier'!I34+'Achalandage journalier'!I43+'Achalandage journalier'!I52+'Achalandage journalier'!I61+'Achalandage journalier'!I70+'Achalandage journalier'!I80+'Achalandage journalier'!I89+'Achalandage journalier'!I98+'Achalandage journalier'!I107+'Achalandage journalier'!I116+'Achalandage journalier'!I125+'Achalandage journalier'!I134+'Achalandage journalier'!I144+'Achalandage journalier'!I153+'Achalandage journalier'!I162+'Achalandage journalier'!I171+'Achalandage journalier'!I180+'Achalandage journalier'!I189+'Achalandage journalier'!I198+'Achalandage journalier'!I208+'Achalandage journalier'!I217+'Achalandage journalier'!I226+'Achalandage journalier'!I235+'Achalandage journalier'!I244+'Achalandage journalier'!I253+'Achalandage journalier'!I262</f>
        <v>28</v>
      </c>
      <c r="J16" s="96">
        <f>+'Achalandage journalier'!J16+'Achalandage journalier'!J25+'Achalandage journalier'!J34+'Achalandage journalier'!J43+'Achalandage journalier'!J52+'Achalandage journalier'!J61+'Achalandage journalier'!J70+'Achalandage journalier'!J80+'Achalandage journalier'!J89+'Achalandage journalier'!J98+'Achalandage journalier'!J107+'Achalandage journalier'!J116+'Achalandage journalier'!J125+'Achalandage journalier'!J134+'Achalandage journalier'!J144+'Achalandage journalier'!J153+'Achalandage journalier'!J162+'Achalandage journalier'!J171+'Achalandage journalier'!J180+'Achalandage journalier'!J189+'Achalandage journalier'!J198+'Achalandage journalier'!J208+'Achalandage journalier'!J217+'Achalandage journalier'!J226+'Achalandage journalier'!J235+'Achalandage journalier'!J244+'Achalandage journalier'!J253+'Achalandage journalier'!J262</f>
        <v>28</v>
      </c>
      <c r="K16" s="96">
        <f>+'Achalandage journalier'!K16+'Achalandage journalier'!K25+'Achalandage journalier'!K34+'Achalandage journalier'!K43+'Achalandage journalier'!K52+'Achalandage journalier'!K61+'Achalandage journalier'!K70+'Achalandage journalier'!K80+'Achalandage journalier'!K89+'Achalandage journalier'!K98+'Achalandage journalier'!K107+'Achalandage journalier'!K116+'Achalandage journalier'!K125+'Achalandage journalier'!K134+'Achalandage journalier'!K144+'Achalandage journalier'!K153+'Achalandage journalier'!K162+'Achalandage journalier'!K171+'Achalandage journalier'!K180+'Achalandage journalier'!K189+'Achalandage journalier'!K198+'Achalandage journalier'!K208+'Achalandage journalier'!K217+'Achalandage journalier'!K226+'Achalandage journalier'!K235+'Achalandage journalier'!K244+'Achalandage journalier'!K253+'Achalandage journalier'!K262</f>
        <v>28</v>
      </c>
      <c r="L16" s="96">
        <f>+'Achalandage journalier'!L16+'Achalandage journalier'!L25+'Achalandage journalier'!L34+'Achalandage journalier'!L43+'Achalandage journalier'!L52+'Achalandage journalier'!L61+'Achalandage journalier'!L70+'Achalandage journalier'!L80+'Achalandage journalier'!L89+'Achalandage journalier'!L98+'Achalandage journalier'!L107+'Achalandage journalier'!L116+'Achalandage journalier'!L125+'Achalandage journalier'!L134+'Achalandage journalier'!L144+'Achalandage journalier'!L153+'Achalandage journalier'!L162+'Achalandage journalier'!L171+'Achalandage journalier'!L180+'Achalandage journalier'!L189+'Achalandage journalier'!L198+'Achalandage journalier'!L208+'Achalandage journalier'!L217+'Achalandage journalier'!L226+'Achalandage journalier'!L235+'Achalandage journalier'!L244+'Achalandage journalier'!L253+'Achalandage journalier'!L262</f>
        <v>28</v>
      </c>
      <c r="M16" s="96">
        <f>+'Achalandage journalier'!M16+'Achalandage journalier'!M25+'Achalandage journalier'!M34+'Achalandage journalier'!M43+'Achalandage journalier'!M52+'Achalandage journalier'!M61+'Achalandage journalier'!M70+'Achalandage journalier'!M80+'Achalandage journalier'!M89+'Achalandage journalier'!M98+'Achalandage journalier'!M107+'Achalandage journalier'!M116+'Achalandage journalier'!M125+'Achalandage journalier'!M134+'Achalandage journalier'!M144+'Achalandage journalier'!M153+'Achalandage journalier'!M162+'Achalandage journalier'!M171+'Achalandage journalier'!M180+'Achalandage journalier'!M189+'Achalandage journalier'!M198+'Achalandage journalier'!M208+'Achalandage journalier'!M217+'Achalandage journalier'!M226+'Achalandage journalier'!M235+'Achalandage journalier'!M244+'Achalandage journalier'!M253+'Achalandage journalier'!M262</f>
        <v>28</v>
      </c>
      <c r="N16" s="96">
        <f>+'Achalandage journalier'!N16+'Achalandage journalier'!N25+'Achalandage journalier'!N34+'Achalandage journalier'!N43+'Achalandage journalier'!N52+'Achalandage journalier'!N61+'Achalandage journalier'!N70+'Achalandage journalier'!N80+'Achalandage journalier'!N89+'Achalandage journalier'!N98+'Achalandage journalier'!N107+'Achalandage journalier'!N116+'Achalandage journalier'!N125+'Achalandage journalier'!N134+'Achalandage journalier'!N144+'Achalandage journalier'!N153+'Achalandage journalier'!N162+'Achalandage journalier'!N171+'Achalandage journalier'!N180+'Achalandage journalier'!N189+'Achalandage journalier'!N198+'Achalandage journalier'!N208+'Achalandage journalier'!N217+'Achalandage journalier'!N226+'Achalandage journalier'!N235+'Achalandage journalier'!N244+'Achalandage journalier'!N253+'Achalandage journalier'!N262</f>
        <v>28</v>
      </c>
      <c r="O16" s="96">
        <f>+'Achalandage journalier'!O16+'Achalandage journalier'!O25+'Achalandage journalier'!O34+'Achalandage journalier'!O43+'Achalandage journalier'!O52+'Achalandage journalier'!O61+'Achalandage journalier'!O70+'Achalandage journalier'!O80+'Achalandage journalier'!O89+'Achalandage journalier'!O98+'Achalandage journalier'!O107+'Achalandage journalier'!O116+'Achalandage journalier'!O125+'Achalandage journalier'!O134+'Achalandage journalier'!O144+'Achalandage journalier'!O153+'Achalandage journalier'!O162+'Achalandage journalier'!O171+'Achalandage journalier'!O180+'Achalandage journalier'!O189+'Achalandage journalier'!O198+'Achalandage journalier'!O208+'Achalandage journalier'!O217+'Achalandage journalier'!O226+'Achalandage journalier'!O235+'Achalandage journalier'!O244+'Achalandage journalier'!O253+'Achalandage journalier'!O262</f>
        <v>28</v>
      </c>
      <c r="P16" s="96">
        <f>+'Achalandage journalier'!P16+'Achalandage journalier'!P25+'Achalandage journalier'!P34+'Achalandage journalier'!P43+'Achalandage journalier'!P52+'Achalandage journalier'!P61+'Achalandage journalier'!P70+'Achalandage journalier'!P80+'Achalandage journalier'!P89+'Achalandage journalier'!P98+'Achalandage journalier'!P107+'Achalandage journalier'!P116+'Achalandage journalier'!P125+'Achalandage journalier'!P134+'Achalandage journalier'!P144+'Achalandage journalier'!P153+'Achalandage journalier'!P162+'Achalandage journalier'!P171+'Achalandage journalier'!P180+'Achalandage journalier'!P189+'Achalandage journalier'!P198+'Achalandage journalier'!P208+'Achalandage journalier'!P217+'Achalandage journalier'!P226+'Achalandage journalier'!P235+'Achalandage journalier'!P244+'Achalandage journalier'!P253+'Achalandage journalier'!P262</f>
        <v>28</v>
      </c>
      <c r="Q16" s="97">
        <f t="shared" si="3"/>
        <v>364</v>
      </c>
    </row>
    <row r="17" spans="2:17" x14ac:dyDescent="0.15">
      <c r="B17" s="16">
        <v>7</v>
      </c>
      <c r="C17" s="17" t="str">
        <f>'Achalandage journalier'!C17</f>
        <v>23 h à 6 h</v>
      </c>
      <c r="D17" s="96">
        <f>+'Achalandage journalier'!D17+'Achalandage journalier'!D26+'Achalandage journalier'!D35+'Achalandage journalier'!D44+'Achalandage journalier'!D53+'Achalandage journalier'!D62+'Achalandage journalier'!D71+'Achalandage journalier'!D81+'Achalandage journalier'!D90+'Achalandage journalier'!D99+'Achalandage journalier'!D108+'Achalandage journalier'!D117+'Achalandage journalier'!D126+'Achalandage journalier'!D135+'Achalandage journalier'!D145+'Achalandage journalier'!D154+'Achalandage journalier'!D163+'Achalandage journalier'!D172+'Achalandage journalier'!D181+'Achalandage journalier'!D190+'Achalandage journalier'!D199+'Achalandage journalier'!D209+'Achalandage journalier'!D218+'Achalandage journalier'!D227+'Achalandage journalier'!D236+'Achalandage journalier'!D245+'Achalandage journalier'!D254+'Achalandage journalier'!D263</f>
        <v>28</v>
      </c>
      <c r="E17" s="96">
        <f>+'Achalandage journalier'!E17+'Achalandage journalier'!E26+'Achalandage journalier'!E35+'Achalandage journalier'!E44+'Achalandage journalier'!E53+'Achalandage journalier'!E62+'Achalandage journalier'!E71+'Achalandage journalier'!E81+'Achalandage journalier'!E90+'Achalandage journalier'!E99+'Achalandage journalier'!E108+'Achalandage journalier'!E117+'Achalandage journalier'!E126+'Achalandage journalier'!E135+'Achalandage journalier'!E145+'Achalandage journalier'!E154+'Achalandage journalier'!E163+'Achalandage journalier'!E172+'Achalandage journalier'!E181+'Achalandage journalier'!E190+'Achalandage journalier'!E199+'Achalandage journalier'!E209+'Achalandage journalier'!E218+'Achalandage journalier'!E227+'Achalandage journalier'!E236+'Achalandage journalier'!E245+'Achalandage journalier'!E254+'Achalandage journalier'!E263</f>
        <v>28</v>
      </c>
      <c r="F17" s="96">
        <f>+'Achalandage journalier'!F17+'Achalandage journalier'!F26+'Achalandage journalier'!F35+'Achalandage journalier'!F44+'Achalandage journalier'!F53+'Achalandage journalier'!F62+'Achalandage journalier'!F71+'Achalandage journalier'!F81+'Achalandage journalier'!F90+'Achalandage journalier'!F99+'Achalandage journalier'!F108+'Achalandage journalier'!F117+'Achalandage journalier'!F126+'Achalandage journalier'!F135+'Achalandage journalier'!F145+'Achalandage journalier'!F154+'Achalandage journalier'!F163+'Achalandage journalier'!F172+'Achalandage journalier'!F181+'Achalandage journalier'!F190+'Achalandage journalier'!F199+'Achalandage journalier'!F209+'Achalandage journalier'!F218+'Achalandage journalier'!F227+'Achalandage journalier'!F236+'Achalandage journalier'!F245+'Achalandage journalier'!F254+'Achalandage journalier'!F263</f>
        <v>28</v>
      </c>
      <c r="G17" s="96">
        <f>+'Achalandage journalier'!G17+'Achalandage journalier'!G26+'Achalandage journalier'!G35+'Achalandage journalier'!G44+'Achalandage journalier'!G53+'Achalandage journalier'!G62+'Achalandage journalier'!G71+'Achalandage journalier'!G81+'Achalandage journalier'!G90+'Achalandage journalier'!G99+'Achalandage journalier'!G108+'Achalandage journalier'!G117+'Achalandage journalier'!G126+'Achalandage journalier'!G135+'Achalandage journalier'!G145+'Achalandage journalier'!G154+'Achalandage journalier'!G163+'Achalandage journalier'!G172+'Achalandage journalier'!G181+'Achalandage journalier'!G190+'Achalandage journalier'!G199+'Achalandage journalier'!G209+'Achalandage journalier'!G218+'Achalandage journalier'!G227+'Achalandage journalier'!G236+'Achalandage journalier'!G245+'Achalandage journalier'!G254+'Achalandage journalier'!G263</f>
        <v>28</v>
      </c>
      <c r="H17" s="96">
        <f>+'Achalandage journalier'!H17+'Achalandage journalier'!H26+'Achalandage journalier'!H35+'Achalandage journalier'!H44+'Achalandage journalier'!H53+'Achalandage journalier'!H62+'Achalandage journalier'!H71+'Achalandage journalier'!H81+'Achalandage journalier'!H90+'Achalandage journalier'!H99+'Achalandage journalier'!H108+'Achalandage journalier'!H117+'Achalandage journalier'!H126+'Achalandage journalier'!H135+'Achalandage journalier'!H145+'Achalandage journalier'!H154+'Achalandage journalier'!H163+'Achalandage journalier'!H172+'Achalandage journalier'!H181+'Achalandage journalier'!H190+'Achalandage journalier'!H199+'Achalandage journalier'!H209+'Achalandage journalier'!H218+'Achalandage journalier'!H227+'Achalandage journalier'!H236+'Achalandage journalier'!H245+'Achalandage journalier'!H254+'Achalandage journalier'!H263</f>
        <v>28</v>
      </c>
      <c r="I17" s="96">
        <f>+'Achalandage journalier'!I17+'Achalandage journalier'!I26+'Achalandage journalier'!I35+'Achalandage journalier'!I44+'Achalandage journalier'!I53+'Achalandage journalier'!I62+'Achalandage journalier'!I71+'Achalandage journalier'!I81+'Achalandage journalier'!I90+'Achalandage journalier'!I99+'Achalandage journalier'!I108+'Achalandage journalier'!I117+'Achalandage journalier'!I126+'Achalandage journalier'!I135+'Achalandage journalier'!I145+'Achalandage journalier'!I154+'Achalandage journalier'!I163+'Achalandage journalier'!I172+'Achalandage journalier'!I181+'Achalandage journalier'!I190+'Achalandage journalier'!I199+'Achalandage journalier'!I209+'Achalandage journalier'!I218+'Achalandage journalier'!I227+'Achalandage journalier'!I236+'Achalandage journalier'!I245+'Achalandage journalier'!I254+'Achalandage journalier'!I263</f>
        <v>28</v>
      </c>
      <c r="J17" s="96">
        <f>+'Achalandage journalier'!J17+'Achalandage journalier'!J26+'Achalandage journalier'!J35+'Achalandage journalier'!J44+'Achalandage journalier'!J53+'Achalandage journalier'!J62+'Achalandage journalier'!J71+'Achalandage journalier'!J81+'Achalandage journalier'!J90+'Achalandage journalier'!J99+'Achalandage journalier'!J108+'Achalandage journalier'!J117+'Achalandage journalier'!J126+'Achalandage journalier'!J135+'Achalandage journalier'!J145+'Achalandage journalier'!J154+'Achalandage journalier'!J163+'Achalandage journalier'!J172+'Achalandage journalier'!J181+'Achalandage journalier'!J190+'Achalandage journalier'!J199+'Achalandage journalier'!J209+'Achalandage journalier'!J218+'Achalandage journalier'!J227+'Achalandage journalier'!J236+'Achalandage journalier'!J245+'Achalandage journalier'!J254+'Achalandage journalier'!J263</f>
        <v>28</v>
      </c>
      <c r="K17" s="96">
        <f>+'Achalandage journalier'!K17+'Achalandage journalier'!K26+'Achalandage journalier'!K35+'Achalandage journalier'!K44+'Achalandage journalier'!K53+'Achalandage journalier'!K62+'Achalandage journalier'!K71+'Achalandage journalier'!K81+'Achalandage journalier'!K90+'Achalandage journalier'!K99+'Achalandage journalier'!K108+'Achalandage journalier'!K117+'Achalandage journalier'!K126+'Achalandage journalier'!K135+'Achalandage journalier'!K145+'Achalandage journalier'!K154+'Achalandage journalier'!K163+'Achalandage journalier'!K172+'Achalandage journalier'!K181+'Achalandage journalier'!K190+'Achalandage journalier'!K199+'Achalandage journalier'!K209+'Achalandage journalier'!K218+'Achalandage journalier'!K227+'Achalandage journalier'!K236+'Achalandage journalier'!K245+'Achalandage journalier'!K254+'Achalandage journalier'!K263</f>
        <v>28</v>
      </c>
      <c r="L17" s="96">
        <f>+'Achalandage journalier'!L17+'Achalandage journalier'!L26+'Achalandage journalier'!L35+'Achalandage journalier'!L44+'Achalandage journalier'!L53+'Achalandage journalier'!L62+'Achalandage journalier'!L71+'Achalandage journalier'!L81+'Achalandage journalier'!L90+'Achalandage journalier'!L99+'Achalandage journalier'!L108+'Achalandage journalier'!L117+'Achalandage journalier'!L126+'Achalandage journalier'!L135+'Achalandage journalier'!L145+'Achalandage journalier'!L154+'Achalandage journalier'!L163+'Achalandage journalier'!L172+'Achalandage journalier'!L181+'Achalandage journalier'!L190+'Achalandage journalier'!L199+'Achalandage journalier'!L209+'Achalandage journalier'!L218+'Achalandage journalier'!L227+'Achalandage journalier'!L236+'Achalandage journalier'!L245+'Achalandage journalier'!L254+'Achalandage journalier'!L263</f>
        <v>28</v>
      </c>
      <c r="M17" s="96">
        <f>+'Achalandage journalier'!M17+'Achalandage journalier'!M26+'Achalandage journalier'!M35+'Achalandage journalier'!M44+'Achalandage journalier'!M53+'Achalandage journalier'!M62+'Achalandage journalier'!M71+'Achalandage journalier'!M81+'Achalandage journalier'!M90+'Achalandage journalier'!M99+'Achalandage journalier'!M108+'Achalandage journalier'!M117+'Achalandage journalier'!M126+'Achalandage journalier'!M135+'Achalandage journalier'!M145+'Achalandage journalier'!M154+'Achalandage journalier'!M163+'Achalandage journalier'!M172+'Achalandage journalier'!M181+'Achalandage journalier'!M190+'Achalandage journalier'!M199+'Achalandage journalier'!M209+'Achalandage journalier'!M218+'Achalandage journalier'!M227+'Achalandage journalier'!M236+'Achalandage journalier'!M245+'Achalandage journalier'!M254+'Achalandage journalier'!M263</f>
        <v>28</v>
      </c>
      <c r="N17" s="96">
        <f>+'Achalandage journalier'!N17+'Achalandage journalier'!N26+'Achalandage journalier'!N35+'Achalandage journalier'!N44+'Achalandage journalier'!N53+'Achalandage journalier'!N62+'Achalandage journalier'!N71+'Achalandage journalier'!N81+'Achalandage journalier'!N90+'Achalandage journalier'!N99+'Achalandage journalier'!N108+'Achalandage journalier'!N117+'Achalandage journalier'!N126+'Achalandage journalier'!N135+'Achalandage journalier'!N145+'Achalandage journalier'!N154+'Achalandage journalier'!N163+'Achalandage journalier'!N172+'Achalandage journalier'!N181+'Achalandage journalier'!N190+'Achalandage journalier'!N199+'Achalandage journalier'!N209+'Achalandage journalier'!N218+'Achalandage journalier'!N227+'Achalandage journalier'!N236+'Achalandage journalier'!N245+'Achalandage journalier'!N254+'Achalandage journalier'!N263</f>
        <v>28</v>
      </c>
      <c r="O17" s="96">
        <f>+'Achalandage journalier'!O17+'Achalandage journalier'!O26+'Achalandage journalier'!O35+'Achalandage journalier'!O44+'Achalandage journalier'!O53+'Achalandage journalier'!O62+'Achalandage journalier'!O71+'Achalandage journalier'!O81+'Achalandage journalier'!O90+'Achalandage journalier'!O99+'Achalandage journalier'!O108+'Achalandage journalier'!O117+'Achalandage journalier'!O126+'Achalandage journalier'!O135+'Achalandage journalier'!O145+'Achalandage journalier'!O154+'Achalandage journalier'!O163+'Achalandage journalier'!O172+'Achalandage journalier'!O181+'Achalandage journalier'!O190+'Achalandage journalier'!O199+'Achalandage journalier'!O209+'Achalandage journalier'!O218+'Achalandage journalier'!O227+'Achalandage journalier'!O236+'Achalandage journalier'!O245+'Achalandage journalier'!O254+'Achalandage journalier'!O263</f>
        <v>28</v>
      </c>
      <c r="P17" s="96">
        <f>+'Achalandage journalier'!P17+'Achalandage journalier'!P26+'Achalandage journalier'!P35+'Achalandage journalier'!P44+'Achalandage journalier'!P53+'Achalandage journalier'!P62+'Achalandage journalier'!P71+'Achalandage journalier'!P81+'Achalandage journalier'!P90+'Achalandage journalier'!P99+'Achalandage journalier'!P108+'Achalandage journalier'!P117+'Achalandage journalier'!P126+'Achalandage journalier'!P135+'Achalandage journalier'!P145+'Achalandage journalier'!P154+'Achalandage journalier'!P163+'Achalandage journalier'!P172+'Achalandage journalier'!P181+'Achalandage journalier'!P190+'Achalandage journalier'!P199+'Achalandage journalier'!P209+'Achalandage journalier'!P218+'Achalandage journalier'!P227+'Achalandage journalier'!P236+'Achalandage journalier'!P245+'Achalandage journalier'!P254+'Achalandage journalier'!P263</f>
        <v>28</v>
      </c>
      <c r="Q17" s="97">
        <f t="shared" si="3"/>
        <v>364</v>
      </c>
    </row>
    <row r="18" spans="2:17" ht="14" thickBot="1" x14ac:dyDescent="0.2">
      <c r="B18" s="29"/>
      <c r="C18" s="98" t="str">
        <f>'Achalandage journalier'!C18</f>
        <v>Total</v>
      </c>
      <c r="D18" s="99">
        <f t="shared" ref="D18:P18" si="6">+D11+D12+D13+D14+D15+D16+D17</f>
        <v>196</v>
      </c>
      <c r="E18" s="99">
        <f t="shared" si="6"/>
        <v>196</v>
      </c>
      <c r="F18" s="99">
        <f t="shared" si="6"/>
        <v>196</v>
      </c>
      <c r="G18" s="99">
        <f t="shared" si="6"/>
        <v>196</v>
      </c>
      <c r="H18" s="99">
        <f t="shared" si="6"/>
        <v>196</v>
      </c>
      <c r="I18" s="99">
        <f t="shared" si="6"/>
        <v>196</v>
      </c>
      <c r="J18" s="99">
        <f t="shared" si="6"/>
        <v>196</v>
      </c>
      <c r="K18" s="99">
        <f t="shared" si="6"/>
        <v>196</v>
      </c>
      <c r="L18" s="99">
        <f t="shared" si="6"/>
        <v>196</v>
      </c>
      <c r="M18" s="99">
        <f t="shared" si="6"/>
        <v>196</v>
      </c>
      <c r="N18" s="99">
        <f t="shared" si="6"/>
        <v>196</v>
      </c>
      <c r="O18" s="99">
        <f t="shared" si="6"/>
        <v>196</v>
      </c>
      <c r="P18" s="99">
        <f t="shared" si="6"/>
        <v>196</v>
      </c>
      <c r="Q18" s="100">
        <f>+Q11+Q12+Q13+Q14+Q15+Q16+Q17</f>
        <v>2548</v>
      </c>
    </row>
    <row r="19" spans="2:17" ht="15" thickTop="1" thickBot="1" x14ac:dyDescent="0.2">
      <c r="B19" s="200" t="s">
        <v>56</v>
      </c>
      <c r="C19" s="201"/>
      <c r="D19" s="101">
        <f>'Achalandage journalier'!D267</f>
        <v>196</v>
      </c>
      <c r="E19" s="101">
        <f>'Achalandage journalier'!E267</f>
        <v>196</v>
      </c>
      <c r="F19" s="101">
        <f>'Achalandage journalier'!F267</f>
        <v>196</v>
      </c>
      <c r="G19" s="101">
        <f>'Achalandage journalier'!G267</f>
        <v>196</v>
      </c>
      <c r="H19" s="101">
        <f>'Achalandage journalier'!H267</f>
        <v>196</v>
      </c>
      <c r="I19" s="101">
        <f>'Achalandage journalier'!I267</f>
        <v>196</v>
      </c>
      <c r="J19" s="101">
        <f>'Achalandage journalier'!J267</f>
        <v>196</v>
      </c>
      <c r="K19" s="101">
        <f>'Achalandage journalier'!K267</f>
        <v>196</v>
      </c>
      <c r="L19" s="101">
        <f>'Achalandage journalier'!L267</f>
        <v>196</v>
      </c>
      <c r="M19" s="101">
        <f>'Achalandage journalier'!M267</f>
        <v>196</v>
      </c>
      <c r="N19" s="101">
        <f>'Achalandage journalier'!N267</f>
        <v>196</v>
      </c>
      <c r="O19" s="101">
        <f>'Achalandage journalier'!O267</f>
        <v>196</v>
      </c>
      <c r="P19" s="101">
        <f>'Achalandage journalier'!P267</f>
        <v>196</v>
      </c>
      <c r="Q19" s="102">
        <f>'Achalandage journalier'!Q267</f>
        <v>2548</v>
      </c>
    </row>
    <row r="20" spans="2:17" ht="15" thickTop="1" thickBot="1" x14ac:dyDescent="0.2"/>
    <row r="21" spans="2:17" ht="15" thickTop="1" thickBot="1" x14ac:dyDescent="0.2">
      <c r="B21" s="202" t="s">
        <v>57</v>
      </c>
      <c r="C21" s="203"/>
      <c r="D21" s="111">
        <f t="shared" ref="D21:Q21" si="7">+D19/(D7*D9)</f>
        <v>3.5</v>
      </c>
      <c r="E21" s="111">
        <f t="shared" si="7"/>
        <v>3.5</v>
      </c>
      <c r="F21" s="111">
        <f t="shared" si="7"/>
        <v>3.5</v>
      </c>
      <c r="G21" s="111">
        <f t="shared" si="7"/>
        <v>3.5</v>
      </c>
      <c r="H21" s="111">
        <f t="shared" si="7"/>
        <v>3.5</v>
      </c>
      <c r="I21" s="111">
        <f t="shared" si="7"/>
        <v>3.5</v>
      </c>
      <c r="J21" s="111">
        <f t="shared" si="7"/>
        <v>3.5</v>
      </c>
      <c r="K21" s="111">
        <f t="shared" si="7"/>
        <v>3.5</v>
      </c>
      <c r="L21" s="111">
        <f t="shared" si="7"/>
        <v>3.5</v>
      </c>
      <c r="M21" s="111">
        <f t="shared" si="7"/>
        <v>3.5</v>
      </c>
      <c r="N21" s="111">
        <f t="shared" si="7"/>
        <v>3.5</v>
      </c>
      <c r="O21" s="111">
        <f t="shared" si="7"/>
        <v>3.5</v>
      </c>
      <c r="P21" s="111">
        <f t="shared" si="7"/>
        <v>3.5</v>
      </c>
      <c r="Q21" s="112">
        <f t="shared" si="7"/>
        <v>3.5</v>
      </c>
    </row>
    <row r="22" spans="2:17" ht="15" thickTop="1" thickBot="1" x14ac:dyDescent="0.2"/>
    <row r="23" spans="2:17" ht="15" thickTop="1" thickBot="1" x14ac:dyDescent="0.2">
      <c r="B23" s="202" t="s">
        <v>58</v>
      </c>
      <c r="C23" s="203"/>
      <c r="D23" s="103">
        <f t="shared" ref="D23:Q23" si="8">+D19/(D7*D9)</f>
        <v>3.5</v>
      </c>
      <c r="E23" s="103">
        <f t="shared" si="8"/>
        <v>3.5</v>
      </c>
      <c r="F23" s="103">
        <f t="shared" si="8"/>
        <v>3.5</v>
      </c>
      <c r="G23" s="103">
        <f t="shared" si="8"/>
        <v>3.5</v>
      </c>
      <c r="H23" s="103">
        <f t="shared" si="8"/>
        <v>3.5</v>
      </c>
      <c r="I23" s="103">
        <f t="shared" si="8"/>
        <v>3.5</v>
      </c>
      <c r="J23" s="103">
        <f t="shared" si="8"/>
        <v>3.5</v>
      </c>
      <c r="K23" s="103">
        <f t="shared" si="8"/>
        <v>3.5</v>
      </c>
      <c r="L23" s="103">
        <f t="shared" si="8"/>
        <v>3.5</v>
      </c>
      <c r="M23" s="103">
        <f t="shared" si="8"/>
        <v>3.5</v>
      </c>
      <c r="N23" s="103">
        <f t="shared" si="8"/>
        <v>3.5</v>
      </c>
      <c r="O23" s="103">
        <f t="shared" si="8"/>
        <v>3.5</v>
      </c>
      <c r="P23" s="103">
        <f t="shared" si="8"/>
        <v>3.5</v>
      </c>
      <c r="Q23" s="104">
        <f t="shared" si="8"/>
        <v>3.5</v>
      </c>
    </row>
    <row r="24" spans="2:17" ht="14" thickTop="1" x14ac:dyDescent="0.15"/>
  </sheetData>
  <sheetProtection algorithmName="SHA-512" hashValue="Vf5AxGj3O3iQN46cN57flL+v75C3QHnwCFTrvTVuYHsx97C//N+R6H32GFQBdqePXAchmCdF4ZOQKPDj2eYcWQ==" saltValue="4Kpi1lRkOTC+8JEdMAI1Bg==" spinCount="100000" sheet="1" objects="1" scenarios="1"/>
  <mergeCells count="9">
    <mergeCell ref="B19:C19"/>
    <mergeCell ref="B21:C21"/>
    <mergeCell ref="B23:C23"/>
    <mergeCell ref="B2:Q2"/>
    <mergeCell ref="B3:Q3"/>
    <mergeCell ref="B4:Q4"/>
    <mergeCell ref="B7:C7"/>
    <mergeCell ref="B8:C8"/>
    <mergeCell ref="B9:C9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Achalandage journalier</vt:lpstr>
      <vt:lpstr>% Occupation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2022-02-22T21:37:17Z</dcterms:created>
  <dcterms:modified xsi:type="dcterms:W3CDTF">2022-02-24T20:23:55Z</dcterms:modified>
</cp:coreProperties>
</file>